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35" windowHeight="8535" tabRatio="771" activeTab="0"/>
  </bookViews>
  <sheets>
    <sheet name="Mannschaftswertung" sheetId="1" r:id="rId1"/>
    <sheet name="Bilanzen_Teilnehmer" sheetId="2" r:id="rId2"/>
    <sheet name="Finale 1 - 8" sheetId="3" r:id="rId3"/>
    <sheet name="Finale 9-16" sheetId="4" r:id="rId4"/>
    <sheet name="Finale 17 - 24" sheetId="5" r:id="rId5"/>
  </sheets>
  <externalReferences>
    <externalReference r:id="rId8"/>
    <externalReference r:id="rId9"/>
    <externalReference r:id="rId10"/>
  </externalReferences>
  <definedNames>
    <definedName name="_xlnm._FilterDatabase" localSheetId="1" hidden="1">'Bilanzen_Teilnehmer'!$A$4:$G$94</definedName>
    <definedName name="_xlnm.Print_Titles" localSheetId="1">'Bilanzen_Teilnehmer'!$1:$4</definedName>
  </definedNames>
  <calcPr fullCalcOnLoad="1"/>
</workbook>
</file>

<file path=xl/sharedStrings.xml><?xml version="1.0" encoding="utf-8"?>
<sst xmlns="http://schemas.openxmlformats.org/spreadsheetml/2006/main" count="931" uniqueCount="156">
  <si>
    <t>Großbottwar 1</t>
  </si>
  <si>
    <t>Platz</t>
  </si>
  <si>
    <t>:</t>
  </si>
  <si>
    <t>Großbottwar 2</t>
  </si>
  <si>
    <t>Name</t>
  </si>
  <si>
    <t>Geburtstag</t>
  </si>
  <si>
    <t>Bilanz</t>
  </si>
  <si>
    <t>Bilanzzahl</t>
  </si>
  <si>
    <t xml:space="preserve"> </t>
  </si>
  <si>
    <t>Vorrunde</t>
  </si>
  <si>
    <t>Mannschaft</t>
  </si>
  <si>
    <t>Mundelsheim</t>
  </si>
  <si>
    <t>Großvillars 1</t>
  </si>
  <si>
    <t>Großvillars 2</t>
  </si>
  <si>
    <t>Ötisheim</t>
  </si>
  <si>
    <t>Höpfigheim 1</t>
  </si>
  <si>
    <t>Höpfigheim 2</t>
  </si>
  <si>
    <t>Besigheim</t>
  </si>
  <si>
    <t>Ötisheim 2</t>
  </si>
  <si>
    <t>Hofen 1</t>
  </si>
  <si>
    <t>Hofen 2</t>
  </si>
  <si>
    <t>Hofen 3</t>
  </si>
  <si>
    <t>Großvillars 3</t>
  </si>
  <si>
    <t>Großvillars 4</t>
  </si>
  <si>
    <t>Ötisheim 1</t>
  </si>
  <si>
    <t>Endrunde</t>
  </si>
  <si>
    <t>Nr</t>
  </si>
  <si>
    <t>-</t>
  </si>
  <si>
    <t>1. Runde</t>
  </si>
  <si>
    <t>2. Runde</t>
  </si>
  <si>
    <t>3. Runde</t>
  </si>
  <si>
    <t>Westhoff, Fabian</t>
  </si>
  <si>
    <t>Fink, Micha</t>
  </si>
  <si>
    <t>Gruppe</t>
  </si>
  <si>
    <t>Bietigheim</t>
  </si>
  <si>
    <t>Mönsheim 1</t>
  </si>
  <si>
    <t>Mönsheim 2</t>
  </si>
  <si>
    <t>Mönsheim 3</t>
  </si>
  <si>
    <t>Oberderdingen</t>
  </si>
  <si>
    <t>Löchgau</t>
  </si>
  <si>
    <t>Freiberg</t>
  </si>
  <si>
    <t>Pkt</t>
  </si>
  <si>
    <t>Satz</t>
  </si>
  <si>
    <t>Erg.</t>
  </si>
  <si>
    <t>Bambinirunde  2008      Einzelwertung</t>
  </si>
  <si>
    <t>Bambinirunde 2008    Mannschaftswertung</t>
  </si>
  <si>
    <t>Großvillars 5</t>
  </si>
  <si>
    <t>Scholz, Oliver</t>
  </si>
  <si>
    <t>Kubelj, Marina</t>
  </si>
  <si>
    <t>Schulte, Lina</t>
  </si>
  <si>
    <t>Düding, Matthias</t>
  </si>
  <si>
    <t>Buck, Stephan</t>
  </si>
  <si>
    <t>Öhler, Julian</t>
  </si>
  <si>
    <t>Schneider, Tim</t>
  </si>
  <si>
    <t>Spahr, Janina</t>
  </si>
  <si>
    <t>Vulcano, Joele</t>
  </si>
  <si>
    <t>Minnella, Aylin</t>
  </si>
  <si>
    <t>Hess, Timo</t>
  </si>
  <si>
    <t>Halbgewachs, Sarah</t>
  </si>
  <si>
    <t>Weinberger, Tom</t>
  </si>
  <si>
    <t>Weinberger, Kim</t>
  </si>
  <si>
    <t>Noller, Kay-Steven</t>
  </si>
  <si>
    <t>Iselt, Valentin</t>
  </si>
  <si>
    <t>Bleil, Patrick</t>
  </si>
  <si>
    <t>Hassert, Phil</t>
  </si>
  <si>
    <t>Neubert, Eileen</t>
  </si>
  <si>
    <t>Hofen 4</t>
  </si>
  <si>
    <t>Schäuffele, Oliver</t>
  </si>
  <si>
    <t>TuG Hofen 1</t>
  </si>
  <si>
    <t>Fili, Neele</t>
  </si>
  <si>
    <t>Kunze, Niklas</t>
  </si>
  <si>
    <t>Altmann, Tim</t>
  </si>
  <si>
    <t>TuG Hofen 2</t>
  </si>
  <si>
    <t>Hainz, Fabian</t>
  </si>
  <si>
    <t>Kunze, Josua</t>
  </si>
  <si>
    <t>Friz, Cordula</t>
  </si>
  <si>
    <t>TuG Hofen 3</t>
  </si>
  <si>
    <t>Bahmer, Patricia</t>
  </si>
  <si>
    <t>Riedlinger, Johanna</t>
  </si>
  <si>
    <t>Merlau, Helene</t>
  </si>
  <si>
    <t>TuG Hofen 4</t>
  </si>
  <si>
    <t>Merlau, Friederike</t>
  </si>
  <si>
    <t>Händel, Moritz</t>
  </si>
  <si>
    <t>Schächtel, Tom</t>
  </si>
  <si>
    <t>Knoll, Dorothea</t>
  </si>
  <si>
    <t>Frey, Valentin</t>
  </si>
  <si>
    <t>TuS Freiberg</t>
  </si>
  <si>
    <t>Jäger, Tom</t>
  </si>
  <si>
    <t>Kaupp, Chris</t>
  </si>
  <si>
    <t>Gomolluch, Maike</t>
  </si>
  <si>
    <t>TV Mundelsheim</t>
  </si>
  <si>
    <t>Kocak, Furkan</t>
  </si>
  <si>
    <t>Steinlechner, Josef</t>
  </si>
  <si>
    <t>Rzeznitzek, Jan</t>
  </si>
  <si>
    <t>Gebhardt, Luisa</t>
  </si>
  <si>
    <t>Gärtner, Tobias</t>
  </si>
  <si>
    <t>Döbler, Jonas</t>
  </si>
  <si>
    <t>TSV Bietigheim</t>
  </si>
  <si>
    <t>Kuhlmann, Carl-Felix</t>
  </si>
  <si>
    <t>Waibel, Philipp</t>
  </si>
  <si>
    <t>Mantel, Maximilian</t>
  </si>
  <si>
    <t>Platz 1 - 4</t>
  </si>
  <si>
    <t>Platz 5 - 8</t>
  </si>
  <si>
    <t>Bambinirunde 2008     Finale</t>
  </si>
  <si>
    <t>Platz 9 - 12</t>
  </si>
  <si>
    <t>Platz 13 - 16</t>
  </si>
  <si>
    <t>Platz 17 - 20</t>
  </si>
  <si>
    <t>Platz 21 - 24</t>
  </si>
  <si>
    <t>Rappich, Dennis</t>
  </si>
  <si>
    <t>Otremba, Nicolas</t>
  </si>
  <si>
    <t>Silber, Eric</t>
  </si>
  <si>
    <t>Uhlmann, Marvin</t>
  </si>
  <si>
    <t>Scheirle, Lucas</t>
  </si>
  <si>
    <t>Scheirle, Niclas</t>
  </si>
  <si>
    <t>Wirth, Marius</t>
  </si>
  <si>
    <t>Raber, Anna-Lena</t>
  </si>
  <si>
    <t>Schäfer, Nina</t>
  </si>
  <si>
    <t>Krüger, Tim</t>
  </si>
  <si>
    <t>Vincon, Robin</t>
  </si>
  <si>
    <t>Roth, Franziska</t>
  </si>
  <si>
    <t>Bögel, Sophie</t>
  </si>
  <si>
    <t>Otremba, Leila</t>
  </si>
  <si>
    <t>Neurohr, Clara</t>
  </si>
  <si>
    <t>Rieth, Gina</t>
  </si>
  <si>
    <t>Lorenz, Lena</t>
  </si>
  <si>
    <t>Runchina, Thomas</t>
  </si>
  <si>
    <t>Hornung, Timo</t>
  </si>
  <si>
    <t>Köbler, Moritz</t>
  </si>
  <si>
    <t>Vetters, Nicolas</t>
  </si>
  <si>
    <t>Frank, Timo</t>
  </si>
  <si>
    <t>Faller, Max</t>
  </si>
  <si>
    <t>Meißner, Lena</t>
  </si>
  <si>
    <t>Häder, Kevin</t>
  </si>
  <si>
    <t>Kosel, Oliver</t>
  </si>
  <si>
    <t>Kosel, Marcel</t>
  </si>
  <si>
    <t>Culjak, David</t>
  </si>
  <si>
    <t>Culjak, Laura</t>
  </si>
  <si>
    <t>Volkmann, Linda</t>
  </si>
  <si>
    <t>Volkmann, Dennis</t>
  </si>
  <si>
    <t>Knapp, Matthias</t>
  </si>
  <si>
    <t>Reusch, Nathalie</t>
  </si>
  <si>
    <t>Klipper, Raphael</t>
  </si>
  <si>
    <t>Utz, Stefan</t>
  </si>
  <si>
    <t>Frank, Dominik</t>
  </si>
  <si>
    <t>Künzer, Florian</t>
  </si>
  <si>
    <t>Sauheitl, Sebastian</t>
  </si>
  <si>
    <t>Gramm, Caroline</t>
  </si>
  <si>
    <t>Rückrunde</t>
  </si>
  <si>
    <t>fehlt (1999)</t>
  </si>
  <si>
    <t>fehlt (1998)</t>
  </si>
  <si>
    <t>verloren</t>
  </si>
  <si>
    <t>gewonnen</t>
  </si>
  <si>
    <t>Dürr, Hendrik</t>
  </si>
  <si>
    <t>Peskos, Andre</t>
  </si>
  <si>
    <t>n.a.</t>
  </si>
  <si>
    <t>Fauth, Janik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</si>
</sst>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[$-407]dddd\,\ d\.\ mmmm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sz val="10"/>
      <name val="Times New Roman"/>
      <family val="1"/>
    </font>
    <font>
      <sz val="14"/>
      <name val="Times New Roman"/>
      <family val="0"/>
    </font>
    <font>
      <sz val="12"/>
      <color indexed="9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4" fillId="0" borderId="1" xfId="20" applyFont="1" applyFill="1" applyBorder="1" applyAlignment="1" applyProtection="1">
      <alignment horizontal="center"/>
      <protection locked="0"/>
    </xf>
    <xf numFmtId="0" fontId="14" fillId="0" borderId="2" xfId="20" applyFont="1" applyFill="1" applyBorder="1" applyAlignment="1" applyProtection="1" quotePrefix="1">
      <alignment horizontal="center"/>
      <protection locked="0"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2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5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0" fillId="0" borderId="7" xfId="0" applyFont="1" applyBorder="1" applyAlignment="1" applyProtection="1">
      <alignment/>
      <protection/>
    </xf>
    <xf numFmtId="0" fontId="10" fillId="0" borderId="8" xfId="0" applyFont="1" applyBorder="1" applyAlignment="1" applyProtection="1">
      <alignment/>
      <protection/>
    </xf>
    <xf numFmtId="0" fontId="11" fillId="0" borderId="8" xfId="0" applyFont="1" applyBorder="1" applyAlignment="1">
      <alignment horizontal="left"/>
    </xf>
    <xf numFmtId="0" fontId="10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center"/>
      <protection/>
    </xf>
    <xf numFmtId="0" fontId="11" fillId="2" borderId="13" xfId="0" applyFont="1" applyFill="1" applyBorder="1" applyAlignment="1" applyProtection="1">
      <alignment horizontal="center"/>
      <protection/>
    </xf>
    <xf numFmtId="0" fontId="11" fillId="2" borderId="15" xfId="0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/>
    </xf>
    <xf numFmtId="0" fontId="11" fillId="2" borderId="17" xfId="0" applyFont="1" applyFill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1" fillId="2" borderId="13" xfId="0" applyFont="1" applyFill="1" applyBorder="1" applyAlignment="1" applyProtection="1">
      <alignment/>
      <protection/>
    </xf>
    <xf numFmtId="0" fontId="10" fillId="2" borderId="15" xfId="0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 horizontal="center"/>
      <protection/>
    </xf>
    <xf numFmtId="0" fontId="14" fillId="0" borderId="19" xfId="20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4" fillId="0" borderId="5" xfId="20" applyFont="1" applyFill="1" applyBorder="1" applyAlignment="1" applyProtection="1" quotePrefix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5" fillId="0" borderId="22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3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3" xfId="0" applyFont="1" applyBorder="1" applyAlignment="1" applyProtection="1">
      <alignment horizontal="center"/>
      <protection/>
    </xf>
    <xf numFmtId="0" fontId="10" fillId="2" borderId="28" xfId="0" applyFont="1" applyFill="1" applyBorder="1" applyAlignment="1" applyProtection="1">
      <alignment/>
      <protection locked="0"/>
    </xf>
    <xf numFmtId="0" fontId="13" fillId="0" borderId="28" xfId="0" applyFont="1" applyBorder="1" applyAlignment="1">
      <alignment horizontal="center"/>
    </xf>
    <xf numFmtId="0" fontId="10" fillId="2" borderId="29" xfId="0" applyFont="1" applyFill="1" applyBorder="1" applyAlignment="1" applyProtection="1">
      <alignment/>
      <protection locked="0"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 quotePrefix="1">
      <alignment horizontal="center"/>
      <protection/>
    </xf>
    <xf numFmtId="1" fontId="15" fillId="0" borderId="13" xfId="0" applyNumberFormat="1" applyFont="1" applyBorder="1" applyAlignment="1" applyProtection="1" quotePrefix="1">
      <alignment/>
      <protection/>
    </xf>
    <xf numFmtId="0" fontId="10" fillId="2" borderId="30" xfId="0" applyFont="1" applyFill="1" applyBorder="1" applyAlignment="1" applyProtection="1">
      <alignment/>
      <protection locked="0"/>
    </xf>
    <xf numFmtId="0" fontId="11" fillId="0" borderId="28" xfId="0" applyFont="1" applyBorder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10" fillId="2" borderId="31" xfId="0" applyFont="1" applyFill="1" applyBorder="1" applyAlignment="1" applyProtection="1">
      <alignment/>
      <protection locked="0"/>
    </xf>
    <xf numFmtId="0" fontId="13" fillId="0" borderId="31" xfId="0" applyFont="1" applyBorder="1" applyAlignment="1">
      <alignment horizontal="center"/>
    </xf>
    <xf numFmtId="0" fontId="10" fillId="2" borderId="32" xfId="0" applyFont="1" applyFill="1" applyBorder="1" applyAlignment="1" applyProtection="1">
      <alignment/>
      <protection locked="0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2" borderId="16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5" xfId="0" applyFont="1" applyBorder="1" applyAlignment="1" applyProtection="1" quotePrefix="1">
      <alignment horizontal="center"/>
      <protection/>
    </xf>
    <xf numFmtId="0" fontId="10" fillId="2" borderId="21" xfId="0" applyFont="1" applyFill="1" applyBorder="1" applyAlignment="1" applyProtection="1">
      <alignment/>
      <protection locked="0"/>
    </xf>
    <xf numFmtId="0" fontId="15" fillId="0" borderId="5" xfId="0" applyFont="1" applyBorder="1" applyAlignment="1">
      <alignment/>
    </xf>
    <xf numFmtId="0" fontId="13" fillId="0" borderId="33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5" fillId="0" borderId="2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4" fillId="0" borderId="20" xfId="20" applyFont="1" applyFill="1" applyBorder="1" applyAlignment="1" applyProtection="1" quotePrefix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0" fillId="2" borderId="23" xfId="0" applyFill="1" applyBorder="1" applyAlignment="1">
      <alignment/>
    </xf>
    <xf numFmtId="0" fontId="12" fillId="2" borderId="0" xfId="0" applyFont="1" applyFill="1" applyAlignment="1" applyProtection="1">
      <alignment/>
      <protection locked="0"/>
    </xf>
    <xf numFmtId="0" fontId="0" fillId="2" borderId="24" xfId="0" applyFill="1" applyBorder="1" applyAlignment="1">
      <alignment/>
    </xf>
    <xf numFmtId="0" fontId="13" fillId="0" borderId="23" xfId="0" applyFont="1" applyBorder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1" fillId="0" borderId="10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7" fillId="0" borderId="2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/>
      <protection/>
    </xf>
    <xf numFmtId="0" fontId="10" fillId="2" borderId="14" xfId="0" applyFont="1" applyFill="1" applyBorder="1" applyAlignment="1" applyProtection="1">
      <alignment/>
      <protection/>
    </xf>
    <xf numFmtId="0" fontId="15" fillId="2" borderId="35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0" borderId="1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3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/>
      <protection/>
    </xf>
    <xf numFmtId="0" fontId="17" fillId="2" borderId="14" xfId="0" applyFont="1" applyFill="1" applyBorder="1" applyAlignment="1" applyProtection="1">
      <alignment horizontal="center"/>
      <protection/>
    </xf>
    <xf numFmtId="0" fontId="17" fillId="2" borderId="13" xfId="0" applyFont="1" applyFill="1" applyBorder="1" applyAlignment="1" applyProtection="1">
      <alignment horizontal="center"/>
      <protection/>
    </xf>
    <xf numFmtId="0" fontId="17" fillId="2" borderId="15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7" fillId="2" borderId="1" xfId="0" applyFont="1" applyFill="1" applyBorder="1" applyAlignment="1" applyProtection="1">
      <alignment horizontal="center"/>
      <protection/>
    </xf>
    <xf numFmtId="0" fontId="17" fillId="2" borderId="2" xfId="0" applyFont="1" applyFill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5" fillId="0" borderId="34" xfId="0" applyFont="1" applyBorder="1" applyAlignment="1">
      <alignment/>
    </xf>
    <xf numFmtId="0" fontId="10" fillId="0" borderId="1" xfId="0" applyFont="1" applyBorder="1" applyAlignment="1" applyProtection="1">
      <alignment horizontal="center"/>
      <protection/>
    </xf>
    <xf numFmtId="0" fontId="17" fillId="0" borderId="5" xfId="0" applyFont="1" applyBorder="1" applyAlignment="1" applyProtection="1">
      <alignment horizontal="center"/>
      <protection/>
    </xf>
    <xf numFmtId="0" fontId="10" fillId="2" borderId="19" xfId="0" applyFont="1" applyFill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/>
      <protection/>
    </xf>
    <xf numFmtId="0" fontId="13" fillId="0" borderId="23" xfId="0" applyFont="1" applyBorder="1" applyAlignment="1">
      <alignment/>
    </xf>
    <xf numFmtId="0" fontId="15" fillId="0" borderId="0" xfId="0" applyFont="1" applyAlignment="1">
      <alignment/>
    </xf>
    <xf numFmtId="0" fontId="15" fillId="0" borderId="13" xfId="0" applyFont="1" applyFill="1" applyBorder="1" applyAlignment="1" applyProtection="1" quotePrefix="1">
      <alignment horizontal="center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3" fillId="0" borderId="33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1" fillId="0" borderId="37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 quotePrefix="1">
      <alignment horizontal="center"/>
      <protection/>
    </xf>
    <xf numFmtId="0" fontId="10" fillId="0" borderId="31" xfId="0" applyFont="1" applyBorder="1" applyAlignment="1" applyProtection="1">
      <alignment horizontal="left"/>
      <protection/>
    </xf>
    <xf numFmtId="0" fontId="15" fillId="0" borderId="31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left"/>
      <protection/>
    </xf>
    <xf numFmtId="0" fontId="13" fillId="0" borderId="37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0" fontId="15" fillId="0" borderId="31" xfId="0" applyFont="1" applyBorder="1" applyAlignment="1">
      <alignment/>
    </xf>
    <xf numFmtId="0" fontId="15" fillId="0" borderId="31" xfId="0" applyFont="1" applyBorder="1" applyAlignment="1" applyProtection="1">
      <alignment/>
      <protection/>
    </xf>
    <xf numFmtId="1" fontId="15" fillId="0" borderId="31" xfId="0" applyNumberFormat="1" applyFont="1" applyBorder="1" applyAlignment="1" applyProtection="1" quotePrefix="1">
      <alignment/>
      <protection/>
    </xf>
    <xf numFmtId="0" fontId="10" fillId="2" borderId="39" xfId="0" applyFont="1" applyFill="1" applyBorder="1" applyAlignment="1" applyProtection="1">
      <alignment/>
      <protection locked="0"/>
    </xf>
    <xf numFmtId="0" fontId="11" fillId="0" borderId="3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5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/>
    </xf>
    <xf numFmtId="0" fontId="13" fillId="0" borderId="40" xfId="0" applyFont="1" applyBorder="1" applyAlignment="1" applyProtection="1">
      <alignment/>
      <protection/>
    </xf>
    <xf numFmtId="0" fontId="15" fillId="0" borderId="31" xfId="0" applyFont="1" applyBorder="1" applyAlignment="1" applyProtection="1" quotePrefix="1">
      <alignment horizontal="center"/>
      <protection/>
    </xf>
    <xf numFmtId="0" fontId="13" fillId="0" borderId="38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 quotePrefix="1">
      <alignment horizontal="center"/>
    </xf>
    <xf numFmtId="0" fontId="1" fillId="0" borderId="0" xfId="0" applyFont="1" applyAlignment="1">
      <alignment/>
    </xf>
    <xf numFmtId="0" fontId="13" fillId="0" borderId="37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0" fillId="0" borderId="31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12ERautooriginal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T\Bambini\2007\6er%20Raster%20mit%20Schiedsrichterzett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T\Bambini\2007\8er%20Raster%20mit%20Schiedsrichterzett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kubelj\Eigene%20Dateien\Daten\Allg\TT\Bambini\2007\4er%20Raster%20mit%20Schiedsrichterzet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er Schiri"/>
      <sheetName val="6 er Ras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 er Schiri"/>
      <sheetName val="8 er Ras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 er Schiri"/>
      <sheetName val="4 er Raster"/>
    </sheetNames>
    <definedNames>
      <definedName name="sortieren4er2ne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5.57421875" style="0" customWidth="1"/>
    <col min="2" max="2" width="35.8515625" style="0" customWidth="1"/>
  </cols>
  <sheetData>
    <row r="1" ht="15.75">
      <c r="A1" s="4" t="s">
        <v>45</v>
      </c>
    </row>
    <row r="4" spans="1:2" ht="15" customHeight="1">
      <c r="A4" s="18" t="s">
        <v>1</v>
      </c>
      <c r="B4" s="18" t="s">
        <v>10</v>
      </c>
    </row>
    <row r="5" spans="1:3" ht="15" customHeight="1">
      <c r="A5" s="18">
        <v>1</v>
      </c>
      <c r="B5" s="18" t="s">
        <v>24</v>
      </c>
      <c r="C5" s="3"/>
    </row>
    <row r="6" spans="1:3" ht="15" customHeight="1">
      <c r="A6" s="18">
        <f>+A5+1</f>
        <v>2</v>
      </c>
      <c r="B6" s="18" t="s">
        <v>12</v>
      </c>
      <c r="C6" s="3"/>
    </row>
    <row r="7" spans="1:3" ht="15" customHeight="1">
      <c r="A7" s="18">
        <f aca="true" t="shared" si="0" ref="A7:A26">+A6+1</f>
        <v>3</v>
      </c>
      <c r="B7" s="18" t="s">
        <v>19</v>
      </c>
      <c r="C7" s="3"/>
    </row>
    <row r="8" spans="1:3" ht="15" customHeight="1">
      <c r="A8" s="18">
        <f t="shared" si="0"/>
        <v>4</v>
      </c>
      <c r="B8" s="18" t="s">
        <v>15</v>
      </c>
      <c r="C8" s="3"/>
    </row>
    <row r="9" spans="1:3" ht="15" customHeight="1">
      <c r="A9" s="18">
        <f t="shared" si="0"/>
        <v>5</v>
      </c>
      <c r="B9" s="18" t="s">
        <v>18</v>
      </c>
      <c r="C9" s="3"/>
    </row>
    <row r="10" spans="1:3" ht="15" customHeight="1">
      <c r="A10" s="18">
        <f t="shared" si="0"/>
        <v>6</v>
      </c>
      <c r="B10" s="18" t="s">
        <v>22</v>
      </c>
      <c r="C10" s="3"/>
    </row>
    <row r="11" spans="1:3" ht="15" customHeight="1">
      <c r="A11" s="18">
        <f t="shared" si="0"/>
        <v>7</v>
      </c>
      <c r="B11" s="18" t="s">
        <v>20</v>
      </c>
      <c r="C11" s="3"/>
    </row>
    <row r="12" spans="1:3" ht="15" customHeight="1">
      <c r="A12" s="18">
        <f t="shared" si="0"/>
        <v>8</v>
      </c>
      <c r="B12" s="18" t="s">
        <v>0</v>
      </c>
      <c r="C12" s="3"/>
    </row>
    <row r="13" spans="1:3" ht="15" customHeight="1">
      <c r="A13" s="18">
        <f t="shared" si="0"/>
        <v>9</v>
      </c>
      <c r="B13" s="18" t="s">
        <v>13</v>
      </c>
      <c r="C13" s="3"/>
    </row>
    <row r="14" spans="1:3" ht="15" customHeight="1">
      <c r="A14" s="18">
        <f t="shared" si="0"/>
        <v>10</v>
      </c>
      <c r="B14" s="18" t="s">
        <v>40</v>
      </c>
      <c r="C14" s="3"/>
    </row>
    <row r="15" spans="1:3" ht="15" customHeight="1">
      <c r="A15" s="18">
        <f t="shared" si="0"/>
        <v>11</v>
      </c>
      <c r="B15" s="18" t="s">
        <v>16</v>
      </c>
      <c r="C15" s="3"/>
    </row>
    <row r="16" spans="1:3" ht="15" customHeight="1">
      <c r="A16" s="18">
        <f t="shared" si="0"/>
        <v>12</v>
      </c>
      <c r="B16" s="18" t="s">
        <v>35</v>
      </c>
      <c r="C16" s="3"/>
    </row>
    <row r="17" spans="1:3" ht="15" customHeight="1">
      <c r="A17" s="18">
        <f t="shared" si="0"/>
        <v>13</v>
      </c>
      <c r="B17" s="18" t="s">
        <v>34</v>
      </c>
      <c r="C17" s="3"/>
    </row>
    <row r="18" spans="1:3" ht="15" customHeight="1">
      <c r="A18" s="18">
        <f t="shared" si="0"/>
        <v>14</v>
      </c>
      <c r="B18" s="18" t="s">
        <v>38</v>
      </c>
      <c r="C18" s="3"/>
    </row>
    <row r="19" spans="1:3" ht="15" customHeight="1">
      <c r="A19" s="18">
        <f t="shared" si="0"/>
        <v>15</v>
      </c>
      <c r="B19" s="18" t="s">
        <v>17</v>
      </c>
      <c r="C19" s="3"/>
    </row>
    <row r="20" spans="1:3" ht="15" customHeight="1">
      <c r="A20" s="18">
        <f t="shared" si="0"/>
        <v>16</v>
      </c>
      <c r="B20" s="18" t="s">
        <v>23</v>
      </c>
      <c r="C20" s="3"/>
    </row>
    <row r="21" spans="1:3" ht="15" customHeight="1">
      <c r="A21" s="18">
        <f t="shared" si="0"/>
        <v>17</v>
      </c>
      <c r="B21" s="18" t="s">
        <v>11</v>
      </c>
      <c r="C21" s="3"/>
    </row>
    <row r="22" spans="1:3" ht="15" customHeight="1">
      <c r="A22" s="18">
        <f t="shared" si="0"/>
        <v>18</v>
      </c>
      <c r="B22" s="18" t="s">
        <v>39</v>
      </c>
      <c r="C22" s="3"/>
    </row>
    <row r="23" spans="1:3" ht="15" customHeight="1">
      <c r="A23" s="18">
        <f t="shared" si="0"/>
        <v>19</v>
      </c>
      <c r="B23" s="18" t="s">
        <v>36</v>
      </c>
      <c r="C23" s="3"/>
    </row>
    <row r="24" spans="1:3" ht="15" customHeight="1">
      <c r="A24" s="18">
        <f t="shared" si="0"/>
        <v>20</v>
      </c>
      <c r="B24" s="18" t="s">
        <v>46</v>
      </c>
      <c r="C24" s="3"/>
    </row>
    <row r="25" spans="1:3" ht="15" customHeight="1">
      <c r="A25" s="18">
        <f t="shared" si="0"/>
        <v>21</v>
      </c>
      <c r="B25" s="18" t="s">
        <v>21</v>
      </c>
      <c r="C25" s="3"/>
    </row>
    <row r="26" spans="1:3" ht="15" customHeight="1">
      <c r="A26" s="18">
        <f t="shared" si="0"/>
        <v>22</v>
      </c>
      <c r="B26" s="18" t="s">
        <v>66</v>
      </c>
      <c r="C26" s="3"/>
    </row>
    <row r="27" spans="1:3" ht="15" customHeight="1">
      <c r="A27" s="18">
        <v>23</v>
      </c>
      <c r="B27" s="18" t="s">
        <v>3</v>
      </c>
      <c r="C27" s="3"/>
    </row>
    <row r="28" spans="1:3" ht="15" customHeight="1">
      <c r="A28" s="18">
        <v>24</v>
      </c>
      <c r="B28" s="18" t="s">
        <v>37</v>
      </c>
      <c r="C28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workbookViewId="0" topLeftCell="A1">
      <pane ySplit="4" topLeftCell="BM5" activePane="bottomLeft" state="frozen"/>
      <selection pane="topLeft" activeCell="A1" sqref="A1"/>
      <selection pane="bottomLeft" activeCell="A16" sqref="A16"/>
    </sheetView>
  </sheetViews>
  <sheetFormatPr defaultColWidth="11.421875" defaultRowHeight="12.75"/>
  <cols>
    <col min="1" max="1" width="6.7109375" style="0" customWidth="1"/>
    <col min="2" max="2" width="22.8515625" style="0" customWidth="1"/>
    <col min="3" max="3" width="11.421875" style="1" customWidth="1"/>
    <col min="4" max="4" width="18.140625" style="0" customWidth="1"/>
    <col min="5" max="5" width="8.421875" style="1" customWidth="1"/>
    <col min="6" max="6" width="12.00390625" style="0" hidden="1" customWidth="1"/>
    <col min="7" max="7" width="8.00390625" style="0" hidden="1" customWidth="1"/>
    <col min="8" max="10" width="2.7109375" style="0" hidden="1" customWidth="1"/>
    <col min="11" max="11" width="1.7109375" style="0" hidden="1" customWidth="1"/>
    <col min="12" max="14" width="2.7109375" style="0" hidden="1" customWidth="1"/>
    <col min="15" max="15" width="1.7109375" style="0" hidden="1" customWidth="1"/>
    <col min="16" max="16" width="2.7109375" style="0" hidden="1" customWidth="1"/>
    <col min="17" max="18" width="2.7109375" style="0" customWidth="1"/>
    <col min="19" max="19" width="1.7109375" style="0" customWidth="1"/>
    <col min="20" max="20" width="2.7109375" style="0" customWidth="1"/>
    <col min="21" max="21" width="7.28125" style="0" customWidth="1"/>
    <col min="22" max="22" width="3.7109375" style="0" customWidth="1"/>
  </cols>
  <sheetData>
    <row r="1" ht="18">
      <c r="A1" s="7" t="s">
        <v>44</v>
      </c>
    </row>
    <row r="3" spans="6:8" ht="12.75">
      <c r="F3" t="s">
        <v>151</v>
      </c>
      <c r="H3" t="s">
        <v>150</v>
      </c>
    </row>
    <row r="4" spans="1:23" ht="12.75">
      <c r="A4" s="3" t="s">
        <v>1</v>
      </c>
      <c r="B4" s="3" t="s">
        <v>4</v>
      </c>
      <c r="C4" s="5" t="s">
        <v>5</v>
      </c>
      <c r="D4" s="3" t="s">
        <v>10</v>
      </c>
      <c r="E4" s="5" t="s">
        <v>33</v>
      </c>
      <c r="F4" s="3" t="s">
        <v>25</v>
      </c>
      <c r="G4" s="3"/>
      <c r="H4" s="3"/>
      <c r="I4" s="3"/>
      <c r="J4" s="3" t="s">
        <v>147</v>
      </c>
      <c r="K4" s="3"/>
      <c r="L4" s="3"/>
      <c r="M4" s="3"/>
      <c r="N4" s="3" t="s">
        <v>9</v>
      </c>
      <c r="O4" s="3"/>
      <c r="P4" s="3"/>
      <c r="Q4" s="3"/>
      <c r="R4" s="3" t="s">
        <v>6</v>
      </c>
      <c r="S4" s="3"/>
      <c r="T4" s="3"/>
      <c r="U4" s="3" t="s">
        <v>7</v>
      </c>
      <c r="W4" s="3"/>
    </row>
    <row r="5" spans="1:24" ht="18" customHeight="1">
      <c r="A5" s="17">
        <v>1</v>
      </c>
      <c r="B5" s="9" t="s">
        <v>85</v>
      </c>
      <c r="C5" s="6">
        <v>36381</v>
      </c>
      <c r="D5" s="9" t="s">
        <v>86</v>
      </c>
      <c r="E5" s="15">
        <v>2</v>
      </c>
      <c r="F5" s="192">
        <v>5</v>
      </c>
      <c r="G5" s="187"/>
      <c r="H5" s="15"/>
      <c r="I5" s="9"/>
      <c r="J5" s="15"/>
      <c r="K5" s="2" t="s">
        <v>2</v>
      </c>
      <c r="L5" s="9"/>
      <c r="M5" s="9"/>
      <c r="N5" s="9">
        <v>11</v>
      </c>
      <c r="O5" s="2" t="s">
        <v>2</v>
      </c>
      <c r="P5" s="9">
        <v>1</v>
      </c>
      <c r="Q5" s="9"/>
      <c r="R5" s="9">
        <f>+F5+J5+N5</f>
        <v>16</v>
      </c>
      <c r="S5" s="11" t="s">
        <v>2</v>
      </c>
      <c r="T5" s="9">
        <f>+H5+L5+P5</f>
        <v>1</v>
      </c>
      <c r="U5">
        <f>(F5*1-H5*1)+(J5*1-L5*1)+(N5*1-P5*1)</f>
        <v>15</v>
      </c>
      <c r="V5" s="9"/>
      <c r="X5" s="188"/>
    </row>
    <row r="6" spans="1:24" ht="18" customHeight="1">
      <c r="A6" s="17">
        <f>+A5+1</f>
        <v>2</v>
      </c>
      <c r="B6" s="9" t="s">
        <v>31</v>
      </c>
      <c r="C6" s="14">
        <v>36025</v>
      </c>
      <c r="D6" s="9" t="s">
        <v>0</v>
      </c>
      <c r="E6" s="15">
        <v>1</v>
      </c>
      <c r="F6" s="9">
        <v>5</v>
      </c>
      <c r="G6" s="2" t="s">
        <v>2</v>
      </c>
      <c r="H6" s="9">
        <v>1</v>
      </c>
      <c r="I6" s="9"/>
      <c r="J6" s="9"/>
      <c r="K6" s="2" t="s">
        <v>2</v>
      </c>
      <c r="L6" s="9"/>
      <c r="M6" s="9"/>
      <c r="N6" s="9">
        <f>1+2+2+2+2</f>
        <v>9</v>
      </c>
      <c r="O6" s="2" t="s">
        <v>2</v>
      </c>
      <c r="P6" s="9"/>
      <c r="Q6" s="9"/>
      <c r="R6" s="9">
        <f>+F6+J6+N6</f>
        <v>14</v>
      </c>
      <c r="S6" s="11" t="s">
        <v>2</v>
      </c>
      <c r="T6" s="9">
        <f>+H6+L6+P6</f>
        <v>1</v>
      </c>
      <c r="U6">
        <f>(F6*1-H6*1)+(J6*1-L6*1)+(N6*1-P6*1)</f>
        <v>13</v>
      </c>
      <c r="X6" s="188"/>
    </row>
    <row r="7" spans="1:21" ht="18" customHeight="1">
      <c r="A7" s="17">
        <f>+A6+1</f>
        <v>3</v>
      </c>
      <c r="B7" s="9" t="s">
        <v>127</v>
      </c>
      <c r="C7" s="6">
        <v>35143</v>
      </c>
      <c r="D7" s="9" t="s">
        <v>18</v>
      </c>
      <c r="E7" s="15">
        <v>3</v>
      </c>
      <c r="F7" s="9">
        <v>6</v>
      </c>
      <c r="G7" s="2" t="s">
        <v>2</v>
      </c>
      <c r="H7" s="9"/>
      <c r="I7" s="9"/>
      <c r="J7" s="9"/>
      <c r="K7" s="2" t="s">
        <v>2</v>
      </c>
      <c r="L7" s="9"/>
      <c r="M7" s="9"/>
      <c r="N7" s="9">
        <f>1+1+1+1</f>
        <v>4</v>
      </c>
      <c r="O7" s="2" t="s">
        <v>2</v>
      </c>
      <c r="P7" s="9">
        <v>1</v>
      </c>
      <c r="Q7" s="9"/>
      <c r="R7">
        <f>+F7+J7+N7</f>
        <v>10</v>
      </c>
      <c r="S7" s="2" t="s">
        <v>2</v>
      </c>
      <c r="T7">
        <f>+H7+L7+P7</f>
        <v>1</v>
      </c>
      <c r="U7">
        <f>(F7*1-H7*1)+(J7*1-L7*1)+(N7*1-P7*1)</f>
        <v>9</v>
      </c>
    </row>
    <row r="8" spans="1:21" ht="18" customHeight="1">
      <c r="A8" s="17">
        <v>4</v>
      </c>
      <c r="B8" s="9" t="s">
        <v>125</v>
      </c>
      <c r="C8" s="10">
        <v>35380</v>
      </c>
      <c r="D8" s="9" t="s">
        <v>24</v>
      </c>
      <c r="E8" s="15">
        <v>4</v>
      </c>
      <c r="F8">
        <v>4</v>
      </c>
      <c r="G8" s="2" t="s">
        <v>2</v>
      </c>
      <c r="H8" s="9"/>
      <c r="K8" s="2" t="s">
        <v>2</v>
      </c>
      <c r="N8">
        <f>1+2+1+1</f>
        <v>5</v>
      </c>
      <c r="O8" s="2" t="s">
        <v>2</v>
      </c>
      <c r="R8">
        <f>+F8+J8+N8</f>
        <v>9</v>
      </c>
      <c r="S8" s="2" t="s">
        <v>2</v>
      </c>
      <c r="T8">
        <f>+H8+L8+P8</f>
        <v>0</v>
      </c>
      <c r="U8">
        <f>(F8*1-H8*1)+(J8*1-L8*1)+(N8*1-P8*1)</f>
        <v>9</v>
      </c>
    </row>
    <row r="9" spans="1:21" ht="18" customHeight="1">
      <c r="A9" s="17">
        <v>5</v>
      </c>
      <c r="B9" s="9" t="s">
        <v>96</v>
      </c>
      <c r="C9" s="6">
        <v>35601</v>
      </c>
      <c r="D9" s="9" t="s">
        <v>97</v>
      </c>
      <c r="E9" s="15">
        <v>2</v>
      </c>
      <c r="F9" s="15">
        <v>3</v>
      </c>
      <c r="G9" s="2" t="s">
        <v>2</v>
      </c>
      <c r="H9" s="9"/>
      <c r="K9" s="2" t="s">
        <v>2</v>
      </c>
      <c r="N9" s="9">
        <v>7</v>
      </c>
      <c r="O9" s="2" t="s">
        <v>2</v>
      </c>
      <c r="P9" s="9">
        <v>3</v>
      </c>
      <c r="R9">
        <f>+F9+J9+N9</f>
        <v>10</v>
      </c>
      <c r="S9" s="2" t="s">
        <v>2</v>
      </c>
      <c r="T9">
        <f>+H9+L9+P9</f>
        <v>3</v>
      </c>
      <c r="U9">
        <f>(F9*1-H9*1)+(J9*1-L9*1)+(N9*1-P9*1)</f>
        <v>7</v>
      </c>
    </row>
    <row r="10" spans="1:25" ht="18" customHeight="1">
      <c r="A10" s="17">
        <v>6</v>
      </c>
      <c r="B10" s="9" t="s">
        <v>126</v>
      </c>
      <c r="C10" s="6">
        <v>35568</v>
      </c>
      <c r="D10" s="9" t="s">
        <v>24</v>
      </c>
      <c r="E10" s="15">
        <v>4</v>
      </c>
      <c r="F10">
        <v>3</v>
      </c>
      <c r="G10" s="2" t="s">
        <v>2</v>
      </c>
      <c r="K10" s="2" t="s">
        <v>2</v>
      </c>
      <c r="N10">
        <f>1+1+1+1</f>
        <v>4</v>
      </c>
      <c r="O10" s="2" t="s">
        <v>2</v>
      </c>
      <c r="R10">
        <f>+F10+J10+N10</f>
        <v>7</v>
      </c>
      <c r="S10" s="2" t="s">
        <v>2</v>
      </c>
      <c r="T10">
        <f>+H10+L10+P10</f>
        <v>0</v>
      </c>
      <c r="U10">
        <f>(F10*1-H10*1)+(J10*1-L10*1)+(N10*1-P10*1)</f>
        <v>7</v>
      </c>
      <c r="Y10" s="109"/>
    </row>
    <row r="11" spans="1:21" ht="18" customHeight="1">
      <c r="A11" s="17">
        <v>7</v>
      </c>
      <c r="B11" s="9" t="s">
        <v>67</v>
      </c>
      <c r="C11" s="6">
        <v>35994</v>
      </c>
      <c r="D11" s="9" t="s">
        <v>68</v>
      </c>
      <c r="E11" s="15">
        <v>2</v>
      </c>
      <c r="F11" s="15">
        <v>2</v>
      </c>
      <c r="G11" s="2" t="s">
        <v>2</v>
      </c>
      <c r="H11" s="9">
        <v>2</v>
      </c>
      <c r="I11" s="9"/>
      <c r="J11" s="9"/>
      <c r="K11" s="2" t="s">
        <v>2</v>
      </c>
      <c r="L11" s="9"/>
      <c r="M11" s="9"/>
      <c r="N11" s="9">
        <v>8</v>
      </c>
      <c r="O11" s="2" t="s">
        <v>2</v>
      </c>
      <c r="P11" s="9">
        <v>2</v>
      </c>
      <c r="Q11" s="9"/>
      <c r="R11">
        <f>+F11+J11+N11</f>
        <v>10</v>
      </c>
      <c r="S11" s="2" t="s">
        <v>2</v>
      </c>
      <c r="T11">
        <f>+H11+L11+P11</f>
        <v>4</v>
      </c>
      <c r="U11">
        <f>(F11*1-H11*1)+(J11*1-L11*1)+(N11*1-P11*1)</f>
        <v>6</v>
      </c>
    </row>
    <row r="12" spans="1:24" ht="18" customHeight="1">
      <c r="A12" s="17">
        <v>8</v>
      </c>
      <c r="B12" s="9" t="s">
        <v>141</v>
      </c>
      <c r="C12" s="6">
        <v>35839</v>
      </c>
      <c r="D12" s="9" t="s">
        <v>37</v>
      </c>
      <c r="E12" s="1">
        <v>3</v>
      </c>
      <c r="F12" s="9">
        <v>6</v>
      </c>
      <c r="G12" s="2" t="s">
        <v>2</v>
      </c>
      <c r="H12" s="9"/>
      <c r="I12" s="9"/>
      <c r="J12" s="9"/>
      <c r="K12" s="2" t="s">
        <v>2</v>
      </c>
      <c r="L12" s="9"/>
      <c r="M12" s="9"/>
      <c r="N12" s="9">
        <f>1+2</f>
        <v>3</v>
      </c>
      <c r="O12" s="2" t="s">
        <v>2</v>
      </c>
      <c r="P12" s="9">
        <f>1+1+1</f>
        <v>3</v>
      </c>
      <c r="Q12" s="9"/>
      <c r="R12">
        <f>+F12+J12+N12</f>
        <v>9</v>
      </c>
      <c r="S12" s="2" t="s">
        <v>2</v>
      </c>
      <c r="T12">
        <f>+H12+L12+P12</f>
        <v>3</v>
      </c>
      <c r="U12">
        <f>(F12*1-H12*1)+(J12*1-L12*1)+(N12*1-P12*1)</f>
        <v>6</v>
      </c>
      <c r="X12" s="188"/>
    </row>
    <row r="13" spans="1:21" ht="18" customHeight="1">
      <c r="A13" s="17">
        <v>9</v>
      </c>
      <c r="B13" s="9" t="s">
        <v>63</v>
      </c>
      <c r="C13" s="10">
        <v>36573</v>
      </c>
      <c r="D13" s="9" t="s">
        <v>17</v>
      </c>
      <c r="E13" s="15">
        <v>1</v>
      </c>
      <c r="F13" s="9">
        <v>5</v>
      </c>
      <c r="G13" s="2"/>
      <c r="H13" s="9">
        <v>1</v>
      </c>
      <c r="I13" s="9"/>
      <c r="J13" s="9"/>
      <c r="K13" s="2"/>
      <c r="L13" s="9"/>
      <c r="M13" s="9"/>
      <c r="N13" s="9">
        <f>1+2</f>
        <v>3</v>
      </c>
      <c r="O13" s="2"/>
      <c r="P13" s="9">
        <v>1</v>
      </c>
      <c r="Q13" s="9"/>
      <c r="R13">
        <f>+F13+J13+N13</f>
        <v>8</v>
      </c>
      <c r="S13" s="2" t="s">
        <v>2</v>
      </c>
      <c r="T13">
        <f>+H13+L13+P13</f>
        <v>2</v>
      </c>
      <c r="U13">
        <f>(F13*1-H13*1)+(J13*1-L13*1)+(N13*1-P13*1)</f>
        <v>6</v>
      </c>
    </row>
    <row r="14" spans="1:24" ht="18" customHeight="1">
      <c r="A14" s="17">
        <v>10</v>
      </c>
      <c r="B14" s="9" t="s">
        <v>113</v>
      </c>
      <c r="C14" s="6">
        <v>35751</v>
      </c>
      <c r="D14" s="9" t="s">
        <v>12</v>
      </c>
      <c r="E14" s="15">
        <v>3</v>
      </c>
      <c r="F14" s="9">
        <v>2</v>
      </c>
      <c r="G14" s="2" t="s">
        <v>2</v>
      </c>
      <c r="H14" s="9">
        <v>1</v>
      </c>
      <c r="I14" s="9"/>
      <c r="J14" s="9"/>
      <c r="K14" s="2" t="s">
        <v>2</v>
      </c>
      <c r="L14" s="9"/>
      <c r="M14" s="9"/>
      <c r="N14" s="9">
        <f>1+1+1+1+1</f>
        <v>5</v>
      </c>
      <c r="O14" s="2" t="s">
        <v>2</v>
      </c>
      <c r="P14" s="9"/>
      <c r="Q14" s="9"/>
      <c r="R14">
        <f>+F14+J14+N14</f>
        <v>7</v>
      </c>
      <c r="S14" s="2" t="s">
        <v>2</v>
      </c>
      <c r="T14">
        <f>+H14+L14+P14</f>
        <v>1</v>
      </c>
      <c r="U14">
        <f>(F14*1-H14*1)+(J14*1-L14*1)+(N14*1-P14*1)</f>
        <v>6</v>
      </c>
      <c r="X14" s="188"/>
    </row>
    <row r="15" spans="1:21" ht="18" customHeight="1">
      <c r="A15" s="17">
        <v>11</v>
      </c>
      <c r="B15" s="9" t="s">
        <v>108</v>
      </c>
      <c r="C15" s="14">
        <v>35067</v>
      </c>
      <c r="D15" s="9" t="s">
        <v>12</v>
      </c>
      <c r="E15" s="15">
        <v>3</v>
      </c>
      <c r="F15" s="9"/>
      <c r="G15" s="2" t="s">
        <v>2</v>
      </c>
      <c r="H15" s="9"/>
      <c r="I15" s="9"/>
      <c r="J15" s="9"/>
      <c r="K15" s="2" t="s">
        <v>2</v>
      </c>
      <c r="L15" s="9"/>
      <c r="M15" s="9"/>
      <c r="N15" s="9">
        <f>1+1+1+1+2</f>
        <v>6</v>
      </c>
      <c r="O15" s="2" t="s">
        <v>2</v>
      </c>
      <c r="P15" s="9"/>
      <c r="Q15" s="9"/>
      <c r="R15" s="9">
        <f>+F15+J15+N15</f>
        <v>6</v>
      </c>
      <c r="S15" s="11" t="s">
        <v>2</v>
      </c>
      <c r="T15" s="9">
        <f>+H15+L15+P15</f>
        <v>0</v>
      </c>
      <c r="U15">
        <f>(F15*1-H15*1)+(J15*1-L15*1)+(N15*1-P15*1)</f>
        <v>6</v>
      </c>
    </row>
    <row r="16" spans="1:21" ht="18" customHeight="1">
      <c r="A16" s="17">
        <v>12</v>
      </c>
      <c r="B16" s="9" t="s">
        <v>70</v>
      </c>
      <c r="C16" s="6">
        <v>35673</v>
      </c>
      <c r="D16" s="9" t="s">
        <v>68</v>
      </c>
      <c r="E16" s="15">
        <v>2</v>
      </c>
      <c r="F16" s="15">
        <v>1</v>
      </c>
      <c r="G16" s="2" t="s">
        <v>2</v>
      </c>
      <c r="H16" s="9">
        <v>2</v>
      </c>
      <c r="I16" s="9"/>
      <c r="J16" s="9"/>
      <c r="K16" s="2" t="s">
        <v>2</v>
      </c>
      <c r="L16" s="9"/>
      <c r="M16" s="9"/>
      <c r="N16" s="9">
        <v>7</v>
      </c>
      <c r="O16" s="2" t="s">
        <v>2</v>
      </c>
      <c r="P16" s="9">
        <v>1</v>
      </c>
      <c r="Q16" s="9"/>
      <c r="R16">
        <f>+F16+J16+N16</f>
        <v>8</v>
      </c>
      <c r="S16" s="2" t="s">
        <v>2</v>
      </c>
      <c r="T16">
        <f>+H16+L16+P16</f>
        <v>3</v>
      </c>
      <c r="U16">
        <f>(F16*1-H16*1)+(J16*1-L16*1)+(N16*1-P16*1)</f>
        <v>5</v>
      </c>
    </row>
    <row r="17" spans="1:25" ht="18" customHeight="1">
      <c r="A17" s="17">
        <v>13</v>
      </c>
      <c r="B17" s="9" t="s">
        <v>110</v>
      </c>
      <c r="C17" s="6">
        <v>35766</v>
      </c>
      <c r="D17" s="9" t="s">
        <v>13</v>
      </c>
      <c r="E17" s="15">
        <v>4</v>
      </c>
      <c r="F17" s="9">
        <v>3</v>
      </c>
      <c r="G17" s="2" t="s">
        <v>2</v>
      </c>
      <c r="H17" s="9">
        <v>1</v>
      </c>
      <c r="I17" s="9"/>
      <c r="J17" s="9"/>
      <c r="K17" s="2" t="s">
        <v>2</v>
      </c>
      <c r="L17" s="9"/>
      <c r="M17" s="9"/>
      <c r="N17" s="9">
        <f>2+1+1</f>
        <v>4</v>
      </c>
      <c r="O17" s="2" t="s">
        <v>2</v>
      </c>
      <c r="P17" s="9">
        <v>1</v>
      </c>
      <c r="Q17" s="9"/>
      <c r="R17">
        <f>+F17+J17+N17</f>
        <v>7</v>
      </c>
      <c r="S17" s="2" t="s">
        <v>2</v>
      </c>
      <c r="T17">
        <f>+H17+L17+P17</f>
        <v>2</v>
      </c>
      <c r="U17">
        <f>(F17*1-H17*1)+(J17*1-L17*1)+(N17*1-P17*1)</f>
        <v>5</v>
      </c>
      <c r="Y17" s="109"/>
    </row>
    <row r="18" spans="1:21" ht="18" customHeight="1">
      <c r="A18" s="17">
        <v>14</v>
      </c>
      <c r="B18" s="9" t="s">
        <v>95</v>
      </c>
      <c r="C18" s="6">
        <v>35346</v>
      </c>
      <c r="D18" s="9" t="s">
        <v>90</v>
      </c>
      <c r="E18" s="15">
        <v>2</v>
      </c>
      <c r="F18" s="15">
        <v>2</v>
      </c>
      <c r="G18" s="2"/>
      <c r="H18" s="9">
        <v>1</v>
      </c>
      <c r="I18" s="9"/>
      <c r="J18" s="9"/>
      <c r="K18" s="2"/>
      <c r="L18" s="9"/>
      <c r="M18" s="9"/>
      <c r="N18" s="9">
        <v>4</v>
      </c>
      <c r="O18" s="1" t="s">
        <v>2</v>
      </c>
      <c r="P18" s="9">
        <v>0</v>
      </c>
      <c r="Q18" s="9"/>
      <c r="R18">
        <f>+F18+J18+N18</f>
        <v>6</v>
      </c>
      <c r="S18" s="1" t="s">
        <v>2</v>
      </c>
      <c r="T18">
        <f>+H18+L18+P18</f>
        <v>1</v>
      </c>
      <c r="U18">
        <f>(F18*1-H18*1)+(J18*1-L18*1)+(N18*1-P18*1)</f>
        <v>5</v>
      </c>
    </row>
    <row r="19" spans="1:21" ht="18" customHeight="1">
      <c r="A19" s="17">
        <v>14</v>
      </c>
      <c r="B19" s="9" t="s">
        <v>117</v>
      </c>
      <c r="C19" s="6">
        <v>35298</v>
      </c>
      <c r="D19" s="9" t="s">
        <v>22</v>
      </c>
      <c r="E19" s="15">
        <v>4</v>
      </c>
      <c r="F19">
        <v>3</v>
      </c>
      <c r="G19" s="2" t="s">
        <v>2</v>
      </c>
      <c r="K19" s="2" t="s">
        <v>2</v>
      </c>
      <c r="N19">
        <f>2+1</f>
        <v>3</v>
      </c>
      <c r="O19" s="2" t="s">
        <v>2</v>
      </c>
      <c r="P19" s="9">
        <v>1</v>
      </c>
      <c r="R19">
        <f>+F19+J19+N19</f>
        <v>6</v>
      </c>
      <c r="S19" s="2" t="s">
        <v>2</v>
      </c>
      <c r="T19">
        <f>+H19+L19+P19</f>
        <v>1</v>
      </c>
      <c r="U19">
        <f>(F19*1-H19*1)+(J19*1-L19*1)+(N19*1-P19*1)</f>
        <v>5</v>
      </c>
    </row>
    <row r="20" spans="1:21" ht="18" customHeight="1">
      <c r="A20" s="17">
        <v>16</v>
      </c>
      <c r="B20" s="9" t="s">
        <v>128</v>
      </c>
      <c r="C20" s="6">
        <v>35667</v>
      </c>
      <c r="D20" s="9" t="s">
        <v>18</v>
      </c>
      <c r="E20" s="15">
        <v>3</v>
      </c>
      <c r="F20" s="9">
        <v>3</v>
      </c>
      <c r="G20" s="2" t="s">
        <v>2</v>
      </c>
      <c r="H20" s="9">
        <v>2</v>
      </c>
      <c r="I20" s="9"/>
      <c r="J20" s="9"/>
      <c r="K20" s="2" t="s">
        <v>2</v>
      </c>
      <c r="L20" s="9"/>
      <c r="M20" s="9"/>
      <c r="N20" s="9">
        <f>1+1+1+1</f>
        <v>4</v>
      </c>
      <c r="O20" s="2" t="s">
        <v>2</v>
      </c>
      <c r="P20" s="9">
        <v>1</v>
      </c>
      <c r="Q20" s="9"/>
      <c r="R20">
        <f>+F20+J20+N20</f>
        <v>7</v>
      </c>
      <c r="S20" s="2" t="s">
        <v>2</v>
      </c>
      <c r="T20">
        <f>+H20+L20+P20</f>
        <v>3</v>
      </c>
      <c r="U20">
        <f>(F20*1-H20*1)+(J20*1-L20*1)+(N20*1-P20*1)</f>
        <v>4</v>
      </c>
    </row>
    <row r="21" spans="1:21" ht="18" customHeight="1">
      <c r="A21" s="17">
        <v>16</v>
      </c>
      <c r="B21" s="9" t="s">
        <v>93</v>
      </c>
      <c r="C21" s="6">
        <v>36461</v>
      </c>
      <c r="D21" s="9" t="s">
        <v>90</v>
      </c>
      <c r="E21" s="15">
        <v>2</v>
      </c>
      <c r="F21" s="15">
        <v>4</v>
      </c>
      <c r="G21" s="2"/>
      <c r="H21" s="9"/>
      <c r="I21" s="9"/>
      <c r="J21" s="9"/>
      <c r="K21" s="2"/>
      <c r="L21" s="9"/>
      <c r="M21" s="9"/>
      <c r="N21" s="9">
        <v>3</v>
      </c>
      <c r="O21" s="1" t="s">
        <v>2</v>
      </c>
      <c r="P21" s="9">
        <v>3</v>
      </c>
      <c r="Q21" s="9"/>
      <c r="R21">
        <f>+F21+J21+N21</f>
        <v>7</v>
      </c>
      <c r="S21" s="1" t="s">
        <v>2</v>
      </c>
      <c r="T21">
        <f>+H21+L21+P21</f>
        <v>3</v>
      </c>
      <c r="U21">
        <f>(F21*1-H21*1)+(J21*1-L21*1)+(N21*1-P21*1)</f>
        <v>4</v>
      </c>
    </row>
    <row r="22" spans="1:21" ht="18" customHeight="1">
      <c r="A22" s="17">
        <v>18</v>
      </c>
      <c r="B22" s="9" t="s">
        <v>114</v>
      </c>
      <c r="C22" s="6">
        <v>35731</v>
      </c>
      <c r="D22" s="9" t="s">
        <v>13</v>
      </c>
      <c r="E22" s="15">
        <v>4</v>
      </c>
      <c r="F22" s="9">
        <v>3</v>
      </c>
      <c r="G22" s="2" t="s">
        <v>2</v>
      </c>
      <c r="H22" s="9"/>
      <c r="I22" s="9"/>
      <c r="J22" s="9"/>
      <c r="K22" s="2" t="s">
        <v>2</v>
      </c>
      <c r="L22" s="9"/>
      <c r="M22" s="9"/>
      <c r="N22" s="9">
        <f>1+1+1</f>
        <v>3</v>
      </c>
      <c r="O22" s="2" t="s">
        <v>2</v>
      </c>
      <c r="P22" s="9">
        <f>1+1</f>
        <v>2</v>
      </c>
      <c r="Q22" s="9"/>
      <c r="R22">
        <f>+F22+J22+N22</f>
        <v>6</v>
      </c>
      <c r="S22" s="2" t="s">
        <v>2</v>
      </c>
      <c r="T22">
        <f>+H22+L22+P22</f>
        <v>2</v>
      </c>
      <c r="U22">
        <f>(F22*1-H22*1)+(J22*1-L22*1)+(N22*1-P22*1)</f>
        <v>4</v>
      </c>
    </row>
    <row r="23" spans="1:21" ht="18" customHeight="1">
      <c r="A23" s="17">
        <v>19</v>
      </c>
      <c r="B23" s="9" t="s">
        <v>52</v>
      </c>
      <c r="C23" s="10">
        <v>35264</v>
      </c>
      <c r="D23" s="9" t="s">
        <v>39</v>
      </c>
      <c r="E23" s="15">
        <v>1</v>
      </c>
      <c r="F23">
        <v>3</v>
      </c>
      <c r="G23" s="2" t="s">
        <v>2</v>
      </c>
      <c r="H23" s="9"/>
      <c r="K23" s="2" t="s">
        <v>2</v>
      </c>
      <c r="N23">
        <f>1+1</f>
        <v>2</v>
      </c>
      <c r="O23" s="2" t="s">
        <v>2</v>
      </c>
      <c r="P23">
        <v>1</v>
      </c>
      <c r="R23">
        <f>+F23+J23+N23</f>
        <v>5</v>
      </c>
      <c r="S23" s="2" t="s">
        <v>2</v>
      </c>
      <c r="T23">
        <f>+H23+L23+P23</f>
        <v>1</v>
      </c>
      <c r="U23">
        <f>(F23*1-H23*1)+(J23*1-L23*1)+(N23*1-P23*1)</f>
        <v>4</v>
      </c>
    </row>
    <row r="24" spans="1:21" ht="18" customHeight="1">
      <c r="A24" s="17">
        <v>20</v>
      </c>
      <c r="B24" s="9" t="s">
        <v>71</v>
      </c>
      <c r="C24" s="6">
        <v>35457</v>
      </c>
      <c r="D24" s="9" t="s">
        <v>72</v>
      </c>
      <c r="E24" s="15">
        <v>2</v>
      </c>
      <c r="F24" s="15">
        <v>2</v>
      </c>
      <c r="G24" s="2" t="s">
        <v>2</v>
      </c>
      <c r="H24" s="9">
        <v>3</v>
      </c>
      <c r="I24" s="9"/>
      <c r="J24" s="9"/>
      <c r="K24" s="2" t="s">
        <v>2</v>
      </c>
      <c r="L24" s="9"/>
      <c r="M24" s="9"/>
      <c r="N24" s="9">
        <v>7</v>
      </c>
      <c r="O24" s="2" t="s">
        <v>2</v>
      </c>
      <c r="P24" s="9">
        <v>3</v>
      </c>
      <c r="Q24" s="9"/>
      <c r="R24">
        <f>+F24+J24+N24</f>
        <v>9</v>
      </c>
      <c r="S24" s="2" t="s">
        <v>2</v>
      </c>
      <c r="T24">
        <f>+H24+L24+P24</f>
        <v>6</v>
      </c>
      <c r="U24">
        <f>(F24*1-H24*1)+(J24*1-L24*1)+(N24*1-P24*1)</f>
        <v>3</v>
      </c>
    </row>
    <row r="25" spans="1:21" ht="18" customHeight="1">
      <c r="A25" s="17">
        <v>21</v>
      </c>
      <c r="B25" s="9" t="s">
        <v>78</v>
      </c>
      <c r="C25" s="6">
        <v>35828</v>
      </c>
      <c r="D25" s="9" t="s">
        <v>76</v>
      </c>
      <c r="E25" s="15">
        <v>2</v>
      </c>
      <c r="F25" s="15">
        <v>4</v>
      </c>
      <c r="G25" s="2" t="s">
        <v>2</v>
      </c>
      <c r="H25" s="9">
        <v>1</v>
      </c>
      <c r="K25" s="2" t="s">
        <v>2</v>
      </c>
      <c r="N25" s="9">
        <v>4</v>
      </c>
      <c r="O25" s="2" t="s">
        <v>2</v>
      </c>
      <c r="P25" s="9">
        <v>4</v>
      </c>
      <c r="R25">
        <f>+F25+J25+N25</f>
        <v>8</v>
      </c>
      <c r="S25" s="2" t="s">
        <v>2</v>
      </c>
      <c r="T25">
        <f>+H25+L25+P25</f>
        <v>5</v>
      </c>
      <c r="U25">
        <f>(F25*1-H25*1)+(J25*1-L25*1)+(N25*1-P25*1)</f>
        <v>3</v>
      </c>
    </row>
    <row r="26" spans="1:21" ht="18" customHeight="1">
      <c r="A26" s="17">
        <v>22</v>
      </c>
      <c r="B26" s="9" t="s">
        <v>74</v>
      </c>
      <c r="C26" s="6">
        <v>36244</v>
      </c>
      <c r="D26" s="9" t="s">
        <v>72</v>
      </c>
      <c r="E26" s="15">
        <v>2</v>
      </c>
      <c r="F26" s="15">
        <v>2</v>
      </c>
      <c r="G26" s="2" t="s">
        <v>2</v>
      </c>
      <c r="H26" s="9">
        <v>2</v>
      </c>
      <c r="I26" s="9"/>
      <c r="J26" s="9"/>
      <c r="K26" s="2" t="s">
        <v>2</v>
      </c>
      <c r="L26" s="9"/>
      <c r="M26" s="9"/>
      <c r="N26" s="9">
        <v>5</v>
      </c>
      <c r="O26" s="2" t="s">
        <v>2</v>
      </c>
      <c r="P26" s="9">
        <v>2</v>
      </c>
      <c r="Q26" s="9"/>
      <c r="R26">
        <f>+F26+J26+N26</f>
        <v>7</v>
      </c>
      <c r="S26" s="2" t="s">
        <v>2</v>
      </c>
      <c r="T26">
        <f>+H26+L26+P26</f>
        <v>4</v>
      </c>
      <c r="U26">
        <f>(F26*1-H26*1)+(J26*1-L26*1)+(N26*1-P26*1)</f>
        <v>3</v>
      </c>
    </row>
    <row r="27" spans="1:21" ht="18" customHeight="1">
      <c r="A27" s="17">
        <v>22</v>
      </c>
      <c r="B27" s="9" t="s">
        <v>121</v>
      </c>
      <c r="C27" s="6">
        <v>36070</v>
      </c>
      <c r="D27" s="9" t="s">
        <v>23</v>
      </c>
      <c r="E27" s="15">
        <v>3</v>
      </c>
      <c r="F27" s="9">
        <v>3</v>
      </c>
      <c r="G27" s="2" t="s">
        <v>2</v>
      </c>
      <c r="H27" s="9">
        <v>1</v>
      </c>
      <c r="I27" s="9"/>
      <c r="J27" s="9"/>
      <c r="K27" s="2" t="s">
        <v>2</v>
      </c>
      <c r="L27" s="9"/>
      <c r="M27" s="9"/>
      <c r="N27" s="9">
        <f>2+1+1</f>
        <v>4</v>
      </c>
      <c r="O27" s="2" t="s">
        <v>2</v>
      </c>
      <c r="P27" s="9">
        <v>3</v>
      </c>
      <c r="Q27" s="9"/>
      <c r="R27">
        <f>+F27+J27+N27</f>
        <v>7</v>
      </c>
      <c r="S27" s="2" t="s">
        <v>2</v>
      </c>
      <c r="T27">
        <f>+H27+L27+P27</f>
        <v>4</v>
      </c>
      <c r="U27">
        <f>(F27*1-H27*1)+(J27*1-L27*1)+(N27*1-P27*1)</f>
        <v>3</v>
      </c>
    </row>
    <row r="28" spans="1:24" ht="18" customHeight="1">
      <c r="A28" s="17">
        <v>24</v>
      </c>
      <c r="B28" s="9" t="s">
        <v>112</v>
      </c>
      <c r="C28" s="6">
        <v>35237</v>
      </c>
      <c r="D28" s="9" t="s">
        <v>12</v>
      </c>
      <c r="E28" s="15">
        <v>3</v>
      </c>
      <c r="F28" s="9">
        <v>2</v>
      </c>
      <c r="G28" s="2" t="s">
        <v>2</v>
      </c>
      <c r="H28" s="9">
        <v>2</v>
      </c>
      <c r="I28" s="9"/>
      <c r="J28" s="9"/>
      <c r="K28" s="2" t="s">
        <v>2</v>
      </c>
      <c r="L28" s="9"/>
      <c r="M28" s="9"/>
      <c r="N28" s="9">
        <f>1+1+1+1</f>
        <v>4</v>
      </c>
      <c r="O28" s="2" t="s">
        <v>2</v>
      </c>
      <c r="P28" s="9">
        <v>1</v>
      </c>
      <c r="Q28" s="9"/>
      <c r="R28">
        <f>+F28+J28+N28</f>
        <v>6</v>
      </c>
      <c r="S28" s="2" t="s">
        <v>2</v>
      </c>
      <c r="T28">
        <f>+H28+L28+P28</f>
        <v>3</v>
      </c>
      <c r="U28">
        <f>(F28*1-H28*1)+(J28*1-L28*1)+(N28*1-P28*1)</f>
        <v>3</v>
      </c>
      <c r="X28" s="188"/>
    </row>
    <row r="29" spans="1:21" ht="18" customHeight="1">
      <c r="A29" s="17">
        <v>25</v>
      </c>
      <c r="B29" s="9" t="s">
        <v>53</v>
      </c>
      <c r="C29" s="194" t="s">
        <v>154</v>
      </c>
      <c r="D29" s="9" t="s">
        <v>17</v>
      </c>
      <c r="E29" s="15">
        <v>1</v>
      </c>
      <c r="G29" s="2" t="s">
        <v>2</v>
      </c>
      <c r="K29" s="2" t="s">
        <v>2</v>
      </c>
      <c r="N29">
        <f>2+2</f>
        <v>4</v>
      </c>
      <c r="O29" s="2" t="s">
        <v>2</v>
      </c>
      <c r="P29">
        <v>1</v>
      </c>
      <c r="R29">
        <f>+F29+J29+N29</f>
        <v>4</v>
      </c>
      <c r="S29" s="2" t="s">
        <v>2</v>
      </c>
      <c r="T29">
        <f>+H29+L29+P29</f>
        <v>1</v>
      </c>
      <c r="U29">
        <f>(F29*1-H29*1)+(J29*1-L29*1)+(N29*1-P29*1)</f>
        <v>3</v>
      </c>
    </row>
    <row r="30" spans="1:21" ht="18" customHeight="1">
      <c r="A30" s="17">
        <v>26</v>
      </c>
      <c r="B30" s="9" t="s">
        <v>109</v>
      </c>
      <c r="C30" s="8">
        <v>35104</v>
      </c>
      <c r="D30" s="9" t="s">
        <v>22</v>
      </c>
      <c r="E30" s="15"/>
      <c r="F30">
        <v>3</v>
      </c>
      <c r="G30" s="2" t="s">
        <v>2</v>
      </c>
      <c r="K30" s="2" t="s">
        <v>2</v>
      </c>
      <c r="N30" s="9"/>
      <c r="O30" s="2" t="s">
        <v>2</v>
      </c>
      <c r="P30" s="9"/>
      <c r="R30">
        <f>+F30+J30+N30</f>
        <v>3</v>
      </c>
      <c r="S30" s="2" t="s">
        <v>2</v>
      </c>
      <c r="T30">
        <f>+H30+L30+P30</f>
        <v>0</v>
      </c>
      <c r="U30">
        <f>(F30*1-H30*1)+(J30*1-L30*1)+(N30*1-P30*1)</f>
        <v>3</v>
      </c>
    </row>
    <row r="31" spans="1:25" ht="18" customHeight="1">
      <c r="A31" s="17">
        <v>27</v>
      </c>
      <c r="B31" s="9" t="s">
        <v>139</v>
      </c>
      <c r="C31" s="6">
        <v>35579</v>
      </c>
      <c r="D31" s="9" t="s">
        <v>35</v>
      </c>
      <c r="E31" s="1">
        <v>3</v>
      </c>
      <c r="F31" s="9"/>
      <c r="G31" s="2" t="s">
        <v>2</v>
      </c>
      <c r="H31" s="9">
        <v>2</v>
      </c>
      <c r="I31" s="9"/>
      <c r="J31" s="9"/>
      <c r="K31" s="2" t="s">
        <v>2</v>
      </c>
      <c r="L31" s="9"/>
      <c r="M31" s="9"/>
      <c r="N31" s="9">
        <f>2+2+2</f>
        <v>6</v>
      </c>
      <c r="O31" s="2" t="s">
        <v>2</v>
      </c>
      <c r="P31" s="9">
        <f>1+1</f>
        <v>2</v>
      </c>
      <c r="Q31" s="9"/>
      <c r="R31">
        <f>+F31+J31+N31</f>
        <v>6</v>
      </c>
      <c r="S31" s="2" t="s">
        <v>2</v>
      </c>
      <c r="T31">
        <f>+H31+L31+P31</f>
        <v>4</v>
      </c>
      <c r="U31">
        <f>(F31*1-H31*1)+(J31*1-L31*1)+(N31*1-P31*1)</f>
        <v>2</v>
      </c>
      <c r="Y31" s="109"/>
    </row>
    <row r="32" spans="1:25" ht="18" customHeight="1">
      <c r="A32" s="17">
        <v>27</v>
      </c>
      <c r="B32" s="9" t="s">
        <v>59</v>
      </c>
      <c r="C32" s="6">
        <v>35867</v>
      </c>
      <c r="D32" s="9" t="s">
        <v>15</v>
      </c>
      <c r="E32" s="15">
        <v>1</v>
      </c>
      <c r="F32">
        <v>1</v>
      </c>
      <c r="G32" s="2" t="s">
        <v>2</v>
      </c>
      <c r="H32">
        <v>3</v>
      </c>
      <c r="K32" s="2" t="s">
        <v>2</v>
      </c>
      <c r="N32" s="9">
        <f>1+1+1+1+1</f>
        <v>5</v>
      </c>
      <c r="O32" s="2" t="s">
        <v>2</v>
      </c>
      <c r="P32">
        <v>1</v>
      </c>
      <c r="R32">
        <f>+F32+J32+N32</f>
        <v>6</v>
      </c>
      <c r="S32" s="2" t="s">
        <v>2</v>
      </c>
      <c r="T32">
        <f>+H32+L32+P32</f>
        <v>4</v>
      </c>
      <c r="U32">
        <f>(F32*1-H32*1)+(J32*1-L32*1)+(N32*1-P32*1)</f>
        <v>2</v>
      </c>
      <c r="Y32" s="109"/>
    </row>
    <row r="33" spans="1:21" ht="18" customHeight="1">
      <c r="A33" s="17">
        <v>27</v>
      </c>
      <c r="B33" s="9" t="s">
        <v>82</v>
      </c>
      <c r="C33" s="194" t="s">
        <v>154</v>
      </c>
      <c r="D33" s="9" t="s">
        <v>80</v>
      </c>
      <c r="E33" s="15">
        <v>2</v>
      </c>
      <c r="F33" s="15"/>
      <c r="G33" s="2" t="s">
        <v>2</v>
      </c>
      <c r="K33" s="2" t="s">
        <v>2</v>
      </c>
      <c r="N33" s="9">
        <v>6</v>
      </c>
      <c r="O33" s="2" t="s">
        <v>2</v>
      </c>
      <c r="P33" s="9">
        <v>4</v>
      </c>
      <c r="R33">
        <f>+F33+J33+N33</f>
        <v>6</v>
      </c>
      <c r="S33" s="2" t="s">
        <v>2</v>
      </c>
      <c r="T33">
        <f>+H33+L33+P33</f>
        <v>4</v>
      </c>
      <c r="U33">
        <f>(F33*1-H33*1)+(J33*1-L33*1)+(N33*1-P33*1)</f>
        <v>2</v>
      </c>
    </row>
    <row r="34" spans="1:21" ht="18" customHeight="1">
      <c r="A34" s="17">
        <v>27</v>
      </c>
      <c r="B34" s="9" t="s">
        <v>144</v>
      </c>
      <c r="C34" s="6">
        <v>35351</v>
      </c>
      <c r="D34" s="9" t="s">
        <v>97</v>
      </c>
      <c r="E34" s="15">
        <v>2</v>
      </c>
      <c r="F34" s="15">
        <v>2</v>
      </c>
      <c r="G34" s="2" t="s">
        <v>2</v>
      </c>
      <c r="K34" s="2" t="s">
        <v>2</v>
      </c>
      <c r="N34" s="9">
        <v>4</v>
      </c>
      <c r="O34" s="2" t="s">
        <v>2</v>
      </c>
      <c r="P34" s="9">
        <v>4</v>
      </c>
      <c r="R34">
        <f>+F34+J34+N34</f>
        <v>6</v>
      </c>
      <c r="S34" s="2" t="s">
        <v>2</v>
      </c>
      <c r="T34">
        <f>+H34+L34+P34</f>
        <v>4</v>
      </c>
      <c r="U34">
        <f>(F34*1-H34*1)+(J34*1-L34*1)+(N34*1-P34*1)</f>
        <v>2</v>
      </c>
    </row>
    <row r="35" spans="1:21" ht="18" customHeight="1">
      <c r="A35" s="17">
        <v>31</v>
      </c>
      <c r="B35" s="9" t="s">
        <v>130</v>
      </c>
      <c r="C35" s="6">
        <v>35734</v>
      </c>
      <c r="D35" s="9" t="s">
        <v>38</v>
      </c>
      <c r="E35" s="15">
        <v>4</v>
      </c>
      <c r="F35" s="9">
        <v>4</v>
      </c>
      <c r="G35" s="2" t="s">
        <v>2</v>
      </c>
      <c r="H35" s="9">
        <v>1</v>
      </c>
      <c r="I35" s="9"/>
      <c r="J35" s="9"/>
      <c r="K35" s="2" t="s">
        <v>2</v>
      </c>
      <c r="L35" s="9"/>
      <c r="M35" s="9"/>
      <c r="N35" s="9">
        <v>1</v>
      </c>
      <c r="O35" s="2" t="s">
        <v>2</v>
      </c>
      <c r="P35" s="9">
        <f>1+1</f>
        <v>2</v>
      </c>
      <c r="Q35" s="9"/>
      <c r="R35">
        <f>+F35+J35+N35</f>
        <v>5</v>
      </c>
      <c r="S35" s="2" t="s">
        <v>2</v>
      </c>
      <c r="T35">
        <f>+H35+L35+P35</f>
        <v>3</v>
      </c>
      <c r="U35">
        <f>(F35*1-H35*1)+(J35*1-L35*1)+(N35*1-P35*1)</f>
        <v>2</v>
      </c>
    </row>
    <row r="36" spans="1:21" ht="18" customHeight="1">
      <c r="A36" s="17">
        <v>32</v>
      </c>
      <c r="B36" s="9" t="s">
        <v>136</v>
      </c>
      <c r="C36" s="193" t="s">
        <v>154</v>
      </c>
      <c r="D36" s="9" t="s">
        <v>14</v>
      </c>
      <c r="E36" s="15"/>
      <c r="F36" s="9"/>
      <c r="G36" s="2" t="s">
        <v>2</v>
      </c>
      <c r="H36" s="9"/>
      <c r="I36" s="9"/>
      <c r="J36" s="9"/>
      <c r="K36" s="2" t="s">
        <v>2</v>
      </c>
      <c r="L36" s="9"/>
      <c r="M36" s="9"/>
      <c r="N36" s="9">
        <f>1+1</f>
        <v>2</v>
      </c>
      <c r="O36" s="2" t="s">
        <v>2</v>
      </c>
      <c r="P36" s="9"/>
      <c r="Q36" s="9"/>
      <c r="R36">
        <f>+F36+J36+N36</f>
        <v>2</v>
      </c>
      <c r="S36" s="2" t="s">
        <v>2</v>
      </c>
      <c r="T36">
        <f>+H36+L36+P36</f>
        <v>0</v>
      </c>
      <c r="U36">
        <f>(F36*1-H36*1)+(J36*1-L36*1)+(N36*1-P36*1)</f>
        <v>2</v>
      </c>
    </row>
    <row r="37" spans="1:21" ht="18" customHeight="1">
      <c r="A37" s="17">
        <v>33</v>
      </c>
      <c r="B37" s="9" t="s">
        <v>58</v>
      </c>
      <c r="C37" s="10">
        <v>36093</v>
      </c>
      <c r="D37" s="9" t="s">
        <v>16</v>
      </c>
      <c r="E37" s="15">
        <v>1</v>
      </c>
      <c r="F37">
        <v>3</v>
      </c>
      <c r="G37" s="2" t="s">
        <v>2</v>
      </c>
      <c r="H37">
        <v>2</v>
      </c>
      <c r="K37" s="2" t="s">
        <v>2</v>
      </c>
      <c r="N37" s="9">
        <f>2+1</f>
        <v>3</v>
      </c>
      <c r="O37" s="2" t="s">
        <v>2</v>
      </c>
      <c r="P37" s="9">
        <f>1+1+1</f>
        <v>3</v>
      </c>
      <c r="R37">
        <f>+F37+J37+N37</f>
        <v>6</v>
      </c>
      <c r="S37" s="2" t="s">
        <v>2</v>
      </c>
      <c r="T37">
        <f>+H37+L37+P37</f>
        <v>5</v>
      </c>
      <c r="U37">
        <f>(F37*1-H37*1)+(J37*1-L37*1)+(N37*1-P37*1)</f>
        <v>1</v>
      </c>
    </row>
    <row r="38" spans="1:25" ht="18" customHeight="1">
      <c r="A38" s="17">
        <v>33</v>
      </c>
      <c r="B38" s="9" t="s">
        <v>89</v>
      </c>
      <c r="C38" s="6">
        <v>36020</v>
      </c>
      <c r="D38" s="9" t="s">
        <v>90</v>
      </c>
      <c r="E38" s="15">
        <v>2</v>
      </c>
      <c r="F38" s="15">
        <v>3</v>
      </c>
      <c r="G38" s="2" t="s">
        <v>2</v>
      </c>
      <c r="K38" s="2" t="s">
        <v>2</v>
      </c>
      <c r="N38" s="9">
        <v>3</v>
      </c>
      <c r="O38" s="2" t="s">
        <v>2</v>
      </c>
      <c r="P38" s="9">
        <v>5</v>
      </c>
      <c r="R38">
        <f>+F38+J38+N38</f>
        <v>6</v>
      </c>
      <c r="S38" s="2" t="s">
        <v>2</v>
      </c>
      <c r="T38">
        <f>+H38+L38+P38</f>
        <v>5</v>
      </c>
      <c r="U38">
        <f>(F38*1-H38*1)+(J38*1-L38*1)+(N38*1-P38*1)</f>
        <v>1</v>
      </c>
      <c r="Y38" s="109"/>
    </row>
    <row r="39" spans="1:21" ht="18" customHeight="1">
      <c r="A39" s="17">
        <v>35</v>
      </c>
      <c r="B39" s="9" t="s">
        <v>61</v>
      </c>
      <c r="C39" s="10">
        <v>35921</v>
      </c>
      <c r="D39" s="9" t="s">
        <v>15</v>
      </c>
      <c r="E39" s="15">
        <v>1</v>
      </c>
      <c r="G39" s="2" t="s">
        <v>2</v>
      </c>
      <c r="H39" s="9">
        <v>4</v>
      </c>
      <c r="K39" s="2" t="s">
        <v>2</v>
      </c>
      <c r="N39" s="9">
        <f>1+1+1+1+1</f>
        <v>5</v>
      </c>
      <c r="O39" s="2" t="s">
        <v>2</v>
      </c>
      <c r="R39">
        <f>+F39+J39+N39</f>
        <v>5</v>
      </c>
      <c r="S39" s="2" t="s">
        <v>2</v>
      </c>
      <c r="T39">
        <f>+H39+L39+P39</f>
        <v>4</v>
      </c>
      <c r="U39">
        <f>(F39*1-H39*1)+(J39*1-L39*1)+(N39*1-P39*1)</f>
        <v>1</v>
      </c>
    </row>
    <row r="40" spans="1:21" ht="18" customHeight="1">
      <c r="A40" s="17">
        <v>35</v>
      </c>
      <c r="B40" s="9" t="s">
        <v>60</v>
      </c>
      <c r="C40" s="6">
        <v>36376</v>
      </c>
      <c r="D40" s="9" t="s">
        <v>15</v>
      </c>
      <c r="E40" s="15">
        <v>1</v>
      </c>
      <c r="F40" s="9"/>
      <c r="G40" s="2" t="s">
        <v>2</v>
      </c>
      <c r="H40" s="9">
        <v>3</v>
      </c>
      <c r="I40" s="9"/>
      <c r="J40" s="9"/>
      <c r="K40" s="2" t="s">
        <v>2</v>
      </c>
      <c r="L40" s="9"/>
      <c r="M40" s="9"/>
      <c r="N40" s="9">
        <f>1+1+1+1+1</f>
        <v>5</v>
      </c>
      <c r="O40" s="2" t="s">
        <v>2</v>
      </c>
      <c r="P40" s="9">
        <v>1</v>
      </c>
      <c r="Q40" s="9"/>
      <c r="R40">
        <f>+F40+J40+N40</f>
        <v>5</v>
      </c>
      <c r="S40" s="2" t="s">
        <v>2</v>
      </c>
      <c r="T40">
        <f>+H40+L40+P40</f>
        <v>4</v>
      </c>
      <c r="U40">
        <f>(F40*1-H40*1)+(J40*1-L40*1)+(N40*1-P40*1)</f>
        <v>1</v>
      </c>
    </row>
    <row r="41" spans="1:21" ht="18" customHeight="1">
      <c r="A41" s="17">
        <v>35</v>
      </c>
      <c r="B41" s="9" t="s">
        <v>111</v>
      </c>
      <c r="C41" s="6">
        <v>35210</v>
      </c>
      <c r="D41" s="9" t="s">
        <v>13</v>
      </c>
      <c r="E41" s="15">
        <v>4</v>
      </c>
      <c r="F41" s="9">
        <v>3</v>
      </c>
      <c r="G41" s="2" t="s">
        <v>2</v>
      </c>
      <c r="H41" s="9">
        <v>1</v>
      </c>
      <c r="I41" s="9"/>
      <c r="J41" s="9"/>
      <c r="K41" s="2" t="s">
        <v>2</v>
      </c>
      <c r="L41" s="9"/>
      <c r="M41" s="9"/>
      <c r="N41" s="9">
        <f>1+1</f>
        <v>2</v>
      </c>
      <c r="O41" s="2" t="s">
        <v>2</v>
      </c>
      <c r="P41" s="9">
        <f>1+2</f>
        <v>3</v>
      </c>
      <c r="Q41" s="9"/>
      <c r="R41">
        <f>+F41+J41+N41</f>
        <v>5</v>
      </c>
      <c r="S41" s="2" t="s">
        <v>2</v>
      </c>
      <c r="T41">
        <f>+H41+L41+P41</f>
        <v>4</v>
      </c>
      <c r="U41">
        <f>(F41*1-H41*1)+(J41*1-L41*1)+(N41*1-P41*1)</f>
        <v>1</v>
      </c>
    </row>
    <row r="42" spans="1:21" ht="18" customHeight="1">
      <c r="A42" s="17">
        <v>38</v>
      </c>
      <c r="B42" s="9" t="s">
        <v>50</v>
      </c>
      <c r="C42" s="193" t="s">
        <v>154</v>
      </c>
      <c r="D42" s="9" t="s">
        <v>39</v>
      </c>
      <c r="E42" s="15">
        <v>1</v>
      </c>
      <c r="F42" s="9"/>
      <c r="G42" s="2" t="s">
        <v>2</v>
      </c>
      <c r="H42" s="9"/>
      <c r="I42" s="9"/>
      <c r="J42" s="9"/>
      <c r="K42" s="2" t="s">
        <v>2</v>
      </c>
      <c r="L42" s="9"/>
      <c r="M42" s="9"/>
      <c r="N42" s="9">
        <f>1+1+1</f>
        <v>3</v>
      </c>
      <c r="O42" s="2" t="s">
        <v>2</v>
      </c>
      <c r="P42" s="9">
        <f>1+1</f>
        <v>2</v>
      </c>
      <c r="Q42" s="9"/>
      <c r="R42">
        <f>+F42+J42+N42</f>
        <v>3</v>
      </c>
      <c r="S42" s="2" t="s">
        <v>2</v>
      </c>
      <c r="T42">
        <f>+H42+L42+P42</f>
        <v>2</v>
      </c>
      <c r="U42">
        <f>(F42*1-H42*1)+(J42*1-L42*1)+(N42*1-P42*1)</f>
        <v>1</v>
      </c>
    </row>
    <row r="43" spans="1:21" ht="18" customHeight="1">
      <c r="A43" s="17">
        <v>38</v>
      </c>
      <c r="B43" s="9" t="s">
        <v>98</v>
      </c>
      <c r="C43" s="6">
        <v>35622</v>
      </c>
      <c r="D43" s="9" t="s">
        <v>97</v>
      </c>
      <c r="E43" s="15">
        <v>2</v>
      </c>
      <c r="F43" s="15">
        <v>1</v>
      </c>
      <c r="G43" s="2" t="s">
        <v>2</v>
      </c>
      <c r="H43" s="9">
        <v>1</v>
      </c>
      <c r="I43" s="9"/>
      <c r="J43" s="9"/>
      <c r="K43" s="2" t="s">
        <v>2</v>
      </c>
      <c r="L43" s="9"/>
      <c r="M43" s="9"/>
      <c r="N43" s="9">
        <v>2</v>
      </c>
      <c r="O43" s="2" t="s">
        <v>2</v>
      </c>
      <c r="P43" s="9">
        <v>1</v>
      </c>
      <c r="Q43" s="9"/>
      <c r="R43">
        <f>+F43+J43+N43</f>
        <v>3</v>
      </c>
      <c r="S43" s="2" t="s">
        <v>2</v>
      </c>
      <c r="T43">
        <f>+H43+L43+P43</f>
        <v>2</v>
      </c>
      <c r="U43">
        <f>(F43*1-H43*1)+(J43*1-L43*1)+(N43*1-P43*1)</f>
        <v>1</v>
      </c>
    </row>
    <row r="44" spans="1:21" ht="18" customHeight="1">
      <c r="A44" s="17">
        <v>40</v>
      </c>
      <c r="B44" s="9" t="s">
        <v>153</v>
      </c>
      <c r="C44" s="6">
        <v>35408</v>
      </c>
      <c r="D44" s="9" t="s">
        <v>24</v>
      </c>
      <c r="F44" s="9">
        <v>2</v>
      </c>
      <c r="G44" s="2" t="s">
        <v>2</v>
      </c>
      <c r="H44" s="9">
        <v>1</v>
      </c>
      <c r="I44" s="9"/>
      <c r="J44" s="9"/>
      <c r="K44" s="2" t="s">
        <v>2</v>
      </c>
      <c r="L44" s="9"/>
      <c r="M44" s="9"/>
      <c r="N44" s="9"/>
      <c r="O44" s="2" t="s">
        <v>2</v>
      </c>
      <c r="P44" s="9"/>
      <c r="Q44" s="9"/>
      <c r="R44">
        <f>+F44+J44+N44</f>
        <v>2</v>
      </c>
      <c r="S44" s="2" t="s">
        <v>2</v>
      </c>
      <c r="T44">
        <f>+H44+L44+P44</f>
        <v>1</v>
      </c>
      <c r="U44">
        <f>(F44*1-H44*1)+(J44*1-L44*1)+(N44*1-P44*1)</f>
        <v>1</v>
      </c>
    </row>
    <row r="45" spans="1:21" ht="18" customHeight="1">
      <c r="A45" s="17">
        <v>41</v>
      </c>
      <c r="B45" s="9" t="s">
        <v>75</v>
      </c>
      <c r="C45" s="6">
        <v>35866</v>
      </c>
      <c r="D45" s="9" t="s">
        <v>76</v>
      </c>
      <c r="E45" s="15">
        <v>2</v>
      </c>
      <c r="F45" s="15">
        <v>4</v>
      </c>
      <c r="G45" s="2" t="s">
        <v>2</v>
      </c>
      <c r="H45" s="9">
        <v>1</v>
      </c>
      <c r="K45" s="2" t="s">
        <v>2</v>
      </c>
      <c r="N45" s="9">
        <v>3</v>
      </c>
      <c r="O45" s="2" t="s">
        <v>2</v>
      </c>
      <c r="P45" s="9">
        <v>6</v>
      </c>
      <c r="R45">
        <f>+F45+J45+N45</f>
        <v>7</v>
      </c>
      <c r="S45" s="2" t="s">
        <v>2</v>
      </c>
      <c r="T45">
        <f>+H45+L45+P45</f>
        <v>7</v>
      </c>
      <c r="U45">
        <f>(F45*1-H45*1)+(J45*1-L45*1)+(N45*1-P45*1)</f>
        <v>0</v>
      </c>
    </row>
    <row r="46" spans="1:21" ht="18" customHeight="1">
      <c r="A46" s="17">
        <v>42</v>
      </c>
      <c r="B46" s="9" t="s">
        <v>120</v>
      </c>
      <c r="C46" s="6">
        <v>36131</v>
      </c>
      <c r="D46" s="9" t="s">
        <v>46</v>
      </c>
      <c r="E46" s="15">
        <v>3</v>
      </c>
      <c r="F46" s="9">
        <v>2</v>
      </c>
      <c r="G46" s="2" t="s">
        <v>2</v>
      </c>
      <c r="H46" s="9">
        <v>2</v>
      </c>
      <c r="I46" s="9"/>
      <c r="J46" s="9"/>
      <c r="K46" s="2" t="s">
        <v>2</v>
      </c>
      <c r="L46" s="9"/>
      <c r="M46" s="9"/>
      <c r="N46" s="9">
        <f>2+1+1</f>
        <v>4</v>
      </c>
      <c r="O46" s="2" t="s">
        <v>2</v>
      </c>
      <c r="P46" s="9">
        <f>1+1+1+1</f>
        <v>4</v>
      </c>
      <c r="Q46" s="9"/>
      <c r="R46">
        <f>+F46+J46+N46</f>
        <v>6</v>
      </c>
      <c r="S46" s="2" t="s">
        <v>2</v>
      </c>
      <c r="T46">
        <f>+H46+L46+P46</f>
        <v>6</v>
      </c>
      <c r="U46">
        <f>(F46*1-H46*1)+(J46*1-L46*1)+(N46*1-P46*1)</f>
        <v>0</v>
      </c>
    </row>
    <row r="47" spans="1:21" ht="18" customHeight="1">
      <c r="A47" s="17">
        <v>43</v>
      </c>
      <c r="B47" s="9" t="s">
        <v>129</v>
      </c>
      <c r="C47" s="6">
        <v>35538</v>
      </c>
      <c r="D47" s="9" t="s">
        <v>18</v>
      </c>
      <c r="E47" s="15">
        <v>3</v>
      </c>
      <c r="F47" s="9"/>
      <c r="G47" s="2" t="s">
        <v>2</v>
      </c>
      <c r="H47" s="9">
        <v>3</v>
      </c>
      <c r="I47" s="9"/>
      <c r="J47" s="9"/>
      <c r="K47" s="2" t="s">
        <v>2</v>
      </c>
      <c r="L47" s="9"/>
      <c r="M47" s="9"/>
      <c r="N47" s="9">
        <f>1+1+1+1</f>
        <v>4</v>
      </c>
      <c r="O47" s="2" t="s">
        <v>2</v>
      </c>
      <c r="P47" s="9">
        <v>1</v>
      </c>
      <c r="Q47" s="9"/>
      <c r="R47">
        <f>+F47+J47+N47</f>
        <v>4</v>
      </c>
      <c r="S47" s="2" t="s">
        <v>2</v>
      </c>
      <c r="T47">
        <f>+H47+L47+P47</f>
        <v>4</v>
      </c>
      <c r="U47">
        <f>(F47*1-H47*1)+(J47*1-L47*1)+(N47*1-P47*1)</f>
        <v>0</v>
      </c>
    </row>
    <row r="48" spans="1:21" ht="18" customHeight="1">
      <c r="A48" s="17">
        <v>44</v>
      </c>
      <c r="B48" s="9" t="s">
        <v>62</v>
      </c>
      <c r="C48" s="6">
        <v>36116</v>
      </c>
      <c r="D48" s="9" t="s">
        <v>0</v>
      </c>
      <c r="E48" s="15">
        <v>1</v>
      </c>
      <c r="F48" s="9">
        <v>3</v>
      </c>
      <c r="G48" s="2"/>
      <c r="H48" s="9">
        <v>1</v>
      </c>
      <c r="I48" s="9"/>
      <c r="J48" s="9"/>
      <c r="K48" s="2"/>
      <c r="L48" s="9"/>
      <c r="M48" s="9"/>
      <c r="N48" s="9"/>
      <c r="O48" s="2"/>
      <c r="P48" s="9">
        <f>1+1</f>
        <v>2</v>
      </c>
      <c r="Q48" s="9"/>
      <c r="R48">
        <f>+F48+J48+N48</f>
        <v>3</v>
      </c>
      <c r="S48" s="2" t="s">
        <v>2</v>
      </c>
      <c r="T48">
        <f>+H48+L48+P48</f>
        <v>3</v>
      </c>
      <c r="U48">
        <f>(F48*1-H48*1)+(J48*1-L48*1)+(N48*1-P48*1)</f>
        <v>0</v>
      </c>
    </row>
    <row r="49" spans="1:21" ht="18" customHeight="1">
      <c r="A49" s="17">
        <v>45</v>
      </c>
      <c r="B49" s="9" t="s">
        <v>135</v>
      </c>
      <c r="C49" s="193" t="s">
        <v>154</v>
      </c>
      <c r="D49" s="9" t="s">
        <v>24</v>
      </c>
      <c r="E49" s="15">
        <v>4</v>
      </c>
      <c r="F49" s="9"/>
      <c r="G49" s="2" t="s">
        <v>2</v>
      </c>
      <c r="H49" s="9"/>
      <c r="I49" s="9"/>
      <c r="J49" s="9"/>
      <c r="K49" s="2" t="s">
        <v>2</v>
      </c>
      <c r="L49" s="9"/>
      <c r="M49" s="9"/>
      <c r="N49" s="9">
        <v>1</v>
      </c>
      <c r="O49" s="2" t="s">
        <v>2</v>
      </c>
      <c r="P49" s="9">
        <v>1</v>
      </c>
      <c r="Q49" s="9"/>
      <c r="R49">
        <f>+F49+J49+N49</f>
        <v>1</v>
      </c>
      <c r="S49" s="2" t="s">
        <v>2</v>
      </c>
      <c r="T49">
        <f>+H49+L49+P49</f>
        <v>1</v>
      </c>
      <c r="U49">
        <f>(F49*1-H49*1)+(J49*1-L49*1)+(N49*1-P49*1)</f>
        <v>0</v>
      </c>
    </row>
    <row r="50" spans="1:21" ht="18" customHeight="1">
      <c r="A50" s="17">
        <v>45</v>
      </c>
      <c r="B50" s="9" t="s">
        <v>99</v>
      </c>
      <c r="C50" s="6">
        <v>35768</v>
      </c>
      <c r="D50" s="9" t="s">
        <v>97</v>
      </c>
      <c r="E50" s="15">
        <v>2</v>
      </c>
      <c r="F50" s="15">
        <v>1</v>
      </c>
      <c r="G50" s="2"/>
      <c r="H50" s="9"/>
      <c r="I50" s="9"/>
      <c r="J50" s="9"/>
      <c r="K50" s="2"/>
      <c r="L50" s="9"/>
      <c r="M50" s="9"/>
      <c r="N50" s="9">
        <v>0</v>
      </c>
      <c r="O50" s="2" t="s">
        <v>2</v>
      </c>
      <c r="P50" s="9">
        <v>1</v>
      </c>
      <c r="Q50" s="9"/>
      <c r="R50">
        <f>+F50+J50+N50</f>
        <v>1</v>
      </c>
      <c r="S50" s="2" t="s">
        <v>2</v>
      </c>
      <c r="T50">
        <f>+H50+L50+P50</f>
        <v>1</v>
      </c>
      <c r="U50">
        <f>(F50*1-H50*1)+(J50*1-L50*1)+(N50*1-P50*1)</f>
        <v>0</v>
      </c>
    </row>
    <row r="51" spans="1:21" ht="18" customHeight="1">
      <c r="A51" s="17">
        <v>47</v>
      </c>
      <c r="B51" s="9" t="s">
        <v>51</v>
      </c>
      <c r="C51" s="6">
        <v>35837</v>
      </c>
      <c r="D51" s="9" t="s">
        <v>39</v>
      </c>
      <c r="E51" s="15">
        <v>1</v>
      </c>
      <c r="F51" s="9">
        <v>2</v>
      </c>
      <c r="G51" s="2" t="s">
        <v>2</v>
      </c>
      <c r="H51" s="9">
        <v>2</v>
      </c>
      <c r="I51" s="9"/>
      <c r="J51" s="9"/>
      <c r="K51" s="2" t="s">
        <v>2</v>
      </c>
      <c r="L51" s="9"/>
      <c r="M51" s="9"/>
      <c r="N51" s="9">
        <f>1+2</f>
        <v>3</v>
      </c>
      <c r="O51" s="2" t="s">
        <v>2</v>
      </c>
      <c r="P51" s="9">
        <f>2+1+1</f>
        <v>4</v>
      </c>
      <c r="Q51" s="9"/>
      <c r="R51">
        <f>+F51+J51+N51</f>
        <v>5</v>
      </c>
      <c r="S51" s="2" t="s">
        <v>2</v>
      </c>
      <c r="T51">
        <f>+H51+L51+P51</f>
        <v>6</v>
      </c>
      <c r="U51">
        <f>(F51*1-H51*1)+(J51*1-L51*1)+(N51*1-P51*1)</f>
        <v>-1</v>
      </c>
    </row>
    <row r="52" spans="1:21" ht="18" customHeight="1">
      <c r="A52" s="17">
        <v>48</v>
      </c>
      <c r="B52" s="9" t="s">
        <v>88</v>
      </c>
      <c r="C52" s="118" t="s">
        <v>149</v>
      </c>
      <c r="D52" s="9" t="s">
        <v>86</v>
      </c>
      <c r="E52" s="15">
        <v>2</v>
      </c>
      <c r="F52" s="15"/>
      <c r="G52" s="2" t="s">
        <v>2</v>
      </c>
      <c r="H52" s="9"/>
      <c r="I52" s="9"/>
      <c r="J52" s="9"/>
      <c r="K52" s="2" t="s">
        <v>2</v>
      </c>
      <c r="L52" s="9"/>
      <c r="M52" s="9"/>
      <c r="N52" s="9">
        <v>4</v>
      </c>
      <c r="O52" s="2" t="s">
        <v>2</v>
      </c>
      <c r="P52" s="9">
        <v>5</v>
      </c>
      <c r="Q52" s="9"/>
      <c r="R52">
        <f>+F52+J52+N52</f>
        <v>4</v>
      </c>
      <c r="S52" s="2" t="s">
        <v>2</v>
      </c>
      <c r="T52">
        <f>+H52+L52+P52</f>
        <v>5</v>
      </c>
      <c r="U52">
        <f>(F52*1-H52*1)+(J52*1-L52*1)+(N52*1-P52*1)</f>
        <v>-1</v>
      </c>
    </row>
    <row r="53" spans="1:21" ht="18" customHeight="1">
      <c r="A53" s="17">
        <v>48</v>
      </c>
      <c r="B53" s="9" t="s">
        <v>84</v>
      </c>
      <c r="C53" s="6">
        <v>35674</v>
      </c>
      <c r="D53" s="9" t="s">
        <v>80</v>
      </c>
      <c r="E53" s="15">
        <v>2</v>
      </c>
      <c r="F53" s="15">
        <v>3</v>
      </c>
      <c r="G53" s="2" t="s">
        <v>2</v>
      </c>
      <c r="H53" s="9">
        <v>3</v>
      </c>
      <c r="K53" s="2" t="s">
        <v>2</v>
      </c>
      <c r="N53" s="9">
        <v>1</v>
      </c>
      <c r="O53" s="2" t="s">
        <v>2</v>
      </c>
      <c r="P53" s="9">
        <v>2</v>
      </c>
      <c r="R53">
        <f>+F53+J53+N53</f>
        <v>4</v>
      </c>
      <c r="S53" s="2" t="s">
        <v>2</v>
      </c>
      <c r="T53">
        <f>+H53+L53+P53</f>
        <v>5</v>
      </c>
      <c r="U53">
        <f>(F53*1-H53*1)+(J53*1-L53*1)+(N53*1-P53*1)</f>
        <v>-1</v>
      </c>
    </row>
    <row r="54" spans="1:21" ht="18" customHeight="1">
      <c r="A54" s="17">
        <v>48</v>
      </c>
      <c r="B54" s="9" t="s">
        <v>100</v>
      </c>
      <c r="C54" s="6">
        <v>36318</v>
      </c>
      <c r="D54" s="9" t="s">
        <v>97</v>
      </c>
      <c r="E54" s="15">
        <v>2</v>
      </c>
      <c r="F54" s="15">
        <v>3</v>
      </c>
      <c r="G54" s="2"/>
      <c r="H54" s="9">
        <v>1</v>
      </c>
      <c r="I54" s="9"/>
      <c r="J54" s="9"/>
      <c r="K54" s="2"/>
      <c r="L54" s="9"/>
      <c r="M54" s="9"/>
      <c r="N54" s="9">
        <v>1</v>
      </c>
      <c r="O54" s="2" t="s">
        <v>2</v>
      </c>
      <c r="P54" s="9">
        <v>4</v>
      </c>
      <c r="Q54" s="9"/>
      <c r="R54">
        <f>+F54+J54+N54</f>
        <v>4</v>
      </c>
      <c r="S54" s="2" t="s">
        <v>2</v>
      </c>
      <c r="T54">
        <f>+H54+L54+P54</f>
        <v>5</v>
      </c>
      <c r="U54">
        <f>(F54*1-H54*1)+(J54*1-L54*1)+(N54*1-P54*1)</f>
        <v>-1</v>
      </c>
    </row>
    <row r="55" spans="1:21" ht="18" customHeight="1">
      <c r="A55" s="17"/>
      <c r="B55" s="9" t="s">
        <v>132</v>
      </c>
      <c r="C55" s="6">
        <v>35827</v>
      </c>
      <c r="D55" s="9" t="s">
        <v>38</v>
      </c>
      <c r="E55" s="15">
        <v>4</v>
      </c>
      <c r="F55" s="9">
        <v>2</v>
      </c>
      <c r="G55" s="2" t="s">
        <v>2</v>
      </c>
      <c r="H55" s="9">
        <v>2</v>
      </c>
      <c r="I55" s="9"/>
      <c r="J55" s="9"/>
      <c r="K55" s="2" t="s">
        <v>2</v>
      </c>
      <c r="L55" s="9"/>
      <c r="M55" s="9"/>
      <c r="N55" s="9">
        <v>1</v>
      </c>
      <c r="O55" s="2" t="s">
        <v>2</v>
      </c>
      <c r="P55" s="9">
        <f>1+1</f>
        <v>2</v>
      </c>
      <c r="Q55" s="9"/>
      <c r="R55">
        <f>+F55+J55+N55</f>
        <v>3</v>
      </c>
      <c r="S55" s="2" t="s">
        <v>2</v>
      </c>
      <c r="T55">
        <f>+H55+L55+P55</f>
        <v>4</v>
      </c>
      <c r="U55">
        <f>(F55*1-H55*1)+(J55*1-L55*1)+(N55*1-P55*1)</f>
        <v>-1</v>
      </c>
    </row>
    <row r="56" spans="1:21" ht="18" customHeight="1">
      <c r="A56" s="17"/>
      <c r="B56" s="9" t="s">
        <v>65</v>
      </c>
      <c r="C56" s="10">
        <v>36276</v>
      </c>
      <c r="D56" s="9" t="s">
        <v>39</v>
      </c>
      <c r="E56" s="15">
        <v>1</v>
      </c>
      <c r="F56">
        <v>2</v>
      </c>
      <c r="G56" s="2" t="s">
        <v>2</v>
      </c>
      <c r="H56" s="9">
        <v>2</v>
      </c>
      <c r="K56" s="2" t="s">
        <v>2</v>
      </c>
      <c r="N56">
        <v>1</v>
      </c>
      <c r="O56" s="2" t="s">
        <v>2</v>
      </c>
      <c r="P56">
        <f>1+1</f>
        <v>2</v>
      </c>
      <c r="R56">
        <f>+F56+J56+N56</f>
        <v>3</v>
      </c>
      <c r="S56" s="2" t="s">
        <v>2</v>
      </c>
      <c r="T56">
        <f>+H56+L56+P56</f>
        <v>4</v>
      </c>
      <c r="U56">
        <f>(F56*1-H56*1)+(J56*1-L56*1)+(N56*1-P56*1)</f>
        <v>-1</v>
      </c>
    </row>
    <row r="57" spans="1:21" ht="18" customHeight="1">
      <c r="A57" s="17"/>
      <c r="B57" s="9" t="s">
        <v>91</v>
      </c>
      <c r="C57" s="6">
        <v>36421</v>
      </c>
      <c r="D57" s="9" t="s">
        <v>90</v>
      </c>
      <c r="E57" s="15">
        <v>2</v>
      </c>
      <c r="F57" s="15">
        <v>1</v>
      </c>
      <c r="G57" s="2" t="s">
        <v>2</v>
      </c>
      <c r="K57" s="2" t="s">
        <v>2</v>
      </c>
      <c r="N57" s="9">
        <v>1</v>
      </c>
      <c r="O57" s="2" t="s">
        <v>2</v>
      </c>
      <c r="P57" s="9">
        <v>3</v>
      </c>
      <c r="R57">
        <f>+F57+J57+N57</f>
        <v>2</v>
      </c>
      <c r="S57" s="2" t="s">
        <v>2</v>
      </c>
      <c r="T57">
        <f>+H57+L57+P57</f>
        <v>3</v>
      </c>
      <c r="U57">
        <f>(F57*1-H57*1)+(J57*1-L57*1)+(N57*1-P57*1)</f>
        <v>-1</v>
      </c>
    </row>
    <row r="58" spans="1:21" ht="18" customHeight="1">
      <c r="A58" s="17"/>
      <c r="B58" s="9" t="s">
        <v>131</v>
      </c>
      <c r="C58" s="6">
        <v>36062</v>
      </c>
      <c r="D58" s="9" t="s">
        <v>38</v>
      </c>
      <c r="E58" s="15">
        <v>4</v>
      </c>
      <c r="F58" s="9"/>
      <c r="G58" s="2" t="s">
        <v>2</v>
      </c>
      <c r="H58" s="9">
        <v>2</v>
      </c>
      <c r="I58" s="9"/>
      <c r="J58" s="9"/>
      <c r="K58" s="2" t="s">
        <v>2</v>
      </c>
      <c r="L58" s="9"/>
      <c r="M58" s="9"/>
      <c r="N58" s="9">
        <v>1</v>
      </c>
      <c r="O58" s="2" t="s">
        <v>2</v>
      </c>
      <c r="P58" s="9"/>
      <c r="Q58" s="9"/>
      <c r="R58">
        <f>+F58+J58+N58</f>
        <v>1</v>
      </c>
      <c r="S58" s="2" t="s">
        <v>2</v>
      </c>
      <c r="T58">
        <f>+H58+L58+P58</f>
        <v>2</v>
      </c>
      <c r="U58">
        <f>(F58*1-H58*1)+(J58*1-L58*1)+(N58*1-P58*1)</f>
        <v>-1</v>
      </c>
    </row>
    <row r="59" spans="1:21" ht="18" customHeight="1">
      <c r="A59" s="17"/>
      <c r="B59" s="9" t="s">
        <v>94</v>
      </c>
      <c r="C59" s="118" t="s">
        <v>148</v>
      </c>
      <c r="D59" s="9" t="s">
        <v>90</v>
      </c>
      <c r="E59" s="15">
        <v>2</v>
      </c>
      <c r="F59" s="15"/>
      <c r="G59" s="2"/>
      <c r="H59" s="9"/>
      <c r="I59" s="9"/>
      <c r="J59" s="9"/>
      <c r="K59" s="2"/>
      <c r="L59" s="9"/>
      <c r="M59" s="9"/>
      <c r="N59" s="9">
        <v>1</v>
      </c>
      <c r="O59" s="1" t="s">
        <v>2</v>
      </c>
      <c r="P59" s="9">
        <v>2</v>
      </c>
      <c r="Q59" s="9"/>
      <c r="R59">
        <f>+F59+J59+N59</f>
        <v>1</v>
      </c>
      <c r="S59" s="1" t="s">
        <v>2</v>
      </c>
      <c r="T59">
        <f>+H59+L59+P59</f>
        <v>2</v>
      </c>
      <c r="U59">
        <f>(F59*1-H59*1)+(J59*1-L59*1)+(N59*1-P59*1)</f>
        <v>-1</v>
      </c>
    </row>
    <row r="60" spans="1:21" ht="18" customHeight="1">
      <c r="A60" s="17"/>
      <c r="B60" s="9" t="s">
        <v>133</v>
      </c>
      <c r="C60" s="6">
        <v>36650</v>
      </c>
      <c r="D60" s="9" t="s">
        <v>38</v>
      </c>
      <c r="E60" s="15">
        <v>4</v>
      </c>
      <c r="F60" s="9">
        <v>1</v>
      </c>
      <c r="G60" s="2" t="s">
        <v>2</v>
      </c>
      <c r="H60" s="9">
        <v>1</v>
      </c>
      <c r="I60" s="9"/>
      <c r="J60" s="9"/>
      <c r="K60" s="2" t="s">
        <v>2</v>
      </c>
      <c r="L60" s="9"/>
      <c r="M60" s="9"/>
      <c r="N60" s="9"/>
      <c r="O60" s="2" t="s">
        <v>2</v>
      </c>
      <c r="P60" s="9">
        <v>1</v>
      </c>
      <c r="Q60" s="9"/>
      <c r="R60">
        <f>+F60+J60+N60</f>
        <v>1</v>
      </c>
      <c r="S60" s="2" t="s">
        <v>2</v>
      </c>
      <c r="T60">
        <f>+H60+L60+P60</f>
        <v>2</v>
      </c>
      <c r="U60">
        <f>(F60*1-H60*1)+(J60*1-L60*1)+(N60*1-P60*1)</f>
        <v>-1</v>
      </c>
    </row>
    <row r="61" spans="1:21" ht="18" customHeight="1">
      <c r="A61" s="17"/>
      <c r="B61" t="s">
        <v>155</v>
      </c>
      <c r="C61" s="6">
        <v>36354</v>
      </c>
      <c r="D61" s="9" t="s">
        <v>46</v>
      </c>
      <c r="F61">
        <v>1</v>
      </c>
      <c r="H61">
        <v>2</v>
      </c>
      <c r="R61">
        <f>+F61+J61+N61</f>
        <v>1</v>
      </c>
      <c r="S61" s="2" t="s">
        <v>2</v>
      </c>
      <c r="T61">
        <f>+H61+L61+P61</f>
        <v>2</v>
      </c>
      <c r="U61">
        <f>(F61*1-H61*1)+(J61*1-L61*1)+(N61*1-P61*1)</f>
        <v>-1</v>
      </c>
    </row>
    <row r="62" spans="1:21" ht="18" customHeight="1">
      <c r="A62" s="17"/>
      <c r="B62" s="9" t="s">
        <v>32</v>
      </c>
      <c r="C62" s="8">
        <v>36619</v>
      </c>
      <c r="D62" s="9" t="s">
        <v>0</v>
      </c>
      <c r="E62" s="15">
        <v>1</v>
      </c>
      <c r="F62">
        <v>1</v>
      </c>
      <c r="G62" s="2" t="s">
        <v>2</v>
      </c>
      <c r="H62">
        <v>5</v>
      </c>
      <c r="K62" s="2" t="s">
        <v>2</v>
      </c>
      <c r="N62">
        <f>1+1+1+2</f>
        <v>5</v>
      </c>
      <c r="O62" s="2" t="s">
        <v>2</v>
      </c>
      <c r="P62" s="9">
        <f>1+2</f>
        <v>3</v>
      </c>
      <c r="R62">
        <f>+F62+J62+N62</f>
        <v>6</v>
      </c>
      <c r="S62" s="2" t="s">
        <v>2</v>
      </c>
      <c r="T62">
        <f>+H62+L62+P62</f>
        <v>8</v>
      </c>
      <c r="U62">
        <f>(F62*1-H62*1)+(J62*1-L62*1)+(N62*1-P62*1)</f>
        <v>-2</v>
      </c>
    </row>
    <row r="63" spans="1:21" ht="18" customHeight="1">
      <c r="A63" s="17"/>
      <c r="B63" s="9" t="s">
        <v>73</v>
      </c>
      <c r="C63" s="6">
        <v>35551</v>
      </c>
      <c r="D63" s="9" t="s">
        <v>72</v>
      </c>
      <c r="E63" s="15">
        <v>2</v>
      </c>
      <c r="F63" s="15">
        <v>1</v>
      </c>
      <c r="G63" s="2" t="s">
        <v>2</v>
      </c>
      <c r="H63" s="9">
        <v>3</v>
      </c>
      <c r="I63" s="9"/>
      <c r="J63" s="9"/>
      <c r="K63" s="2" t="s">
        <v>2</v>
      </c>
      <c r="L63" s="9"/>
      <c r="M63" s="9"/>
      <c r="N63" s="9">
        <v>4</v>
      </c>
      <c r="O63" s="2" t="s">
        <v>2</v>
      </c>
      <c r="P63" s="9">
        <v>4</v>
      </c>
      <c r="Q63" s="9"/>
      <c r="R63">
        <f>+F63+J63+N63</f>
        <v>5</v>
      </c>
      <c r="S63" s="2" t="s">
        <v>2</v>
      </c>
      <c r="T63">
        <f>+H63+L63+P63</f>
        <v>7</v>
      </c>
      <c r="U63">
        <f>(F63*1-H63*1)+(J63*1-L63*1)+(N63*1-P63*1)</f>
        <v>-2</v>
      </c>
    </row>
    <row r="64" spans="1:21" ht="18" customHeight="1">
      <c r="A64" s="17"/>
      <c r="B64" s="9" t="s">
        <v>57</v>
      </c>
      <c r="C64" s="6">
        <v>35802</v>
      </c>
      <c r="D64" s="9" t="s">
        <v>16</v>
      </c>
      <c r="E64" s="15">
        <v>1</v>
      </c>
      <c r="F64" s="9">
        <v>1</v>
      </c>
      <c r="G64" s="2" t="s">
        <v>2</v>
      </c>
      <c r="H64" s="9">
        <v>3</v>
      </c>
      <c r="I64" s="9"/>
      <c r="J64" s="9"/>
      <c r="K64" s="2" t="s">
        <v>2</v>
      </c>
      <c r="L64" s="9"/>
      <c r="M64" s="9"/>
      <c r="N64" s="9">
        <f>1+1+1</f>
        <v>3</v>
      </c>
      <c r="O64" s="2" t="s">
        <v>2</v>
      </c>
      <c r="P64" s="9">
        <f>1+1+1</f>
        <v>3</v>
      </c>
      <c r="Q64" s="9"/>
      <c r="R64">
        <f>+F64+J64+N64</f>
        <v>4</v>
      </c>
      <c r="S64" s="2" t="s">
        <v>2</v>
      </c>
      <c r="T64">
        <f>+H64+L64+P64</f>
        <v>6</v>
      </c>
      <c r="U64">
        <f>(F64*1-H64*1)+(J64*1-L64*1)+(N64*1-P64*1)</f>
        <v>-2</v>
      </c>
    </row>
    <row r="65" spans="1:21" ht="18" customHeight="1">
      <c r="A65" s="17"/>
      <c r="B65" s="9" t="s">
        <v>55</v>
      </c>
      <c r="C65" s="10">
        <v>37174</v>
      </c>
      <c r="D65" s="9" t="s">
        <v>17</v>
      </c>
      <c r="E65" s="15">
        <v>1</v>
      </c>
      <c r="F65" s="9">
        <v>2</v>
      </c>
      <c r="G65" s="2" t="s">
        <v>2</v>
      </c>
      <c r="H65" s="9">
        <v>2</v>
      </c>
      <c r="I65" s="9"/>
      <c r="J65" s="9"/>
      <c r="K65" s="2" t="s">
        <v>2</v>
      </c>
      <c r="L65" s="9"/>
      <c r="M65" s="9"/>
      <c r="N65" s="9">
        <f>1+1</f>
        <v>2</v>
      </c>
      <c r="O65" s="2" t="s">
        <v>2</v>
      </c>
      <c r="P65" s="9">
        <f>2+1+1</f>
        <v>4</v>
      </c>
      <c r="Q65" s="9"/>
      <c r="R65" s="9">
        <f>+F65+J65+N65</f>
        <v>4</v>
      </c>
      <c r="S65" s="11" t="s">
        <v>2</v>
      </c>
      <c r="T65" s="9">
        <f>+H65+L65+P65</f>
        <v>6</v>
      </c>
      <c r="U65">
        <f>(F65*1-H65*1)+(J65*1-L65*1)+(N65*1-P65*1)</f>
        <v>-2</v>
      </c>
    </row>
    <row r="66" spans="1:21" ht="18" customHeight="1">
      <c r="A66" s="17"/>
      <c r="B66" s="9" t="s">
        <v>124</v>
      </c>
      <c r="C66" s="6">
        <v>36288</v>
      </c>
      <c r="D66" s="9" t="s">
        <v>46</v>
      </c>
      <c r="E66" s="15"/>
      <c r="F66" s="9"/>
      <c r="G66" s="2" t="s">
        <v>2</v>
      </c>
      <c r="H66" s="9">
        <v>2</v>
      </c>
      <c r="I66" s="9"/>
      <c r="J66" s="9"/>
      <c r="K66" s="2" t="s">
        <v>2</v>
      </c>
      <c r="L66" s="9"/>
      <c r="M66" s="9"/>
      <c r="N66" s="9"/>
      <c r="O66" s="2" t="s">
        <v>2</v>
      </c>
      <c r="P66" s="9"/>
      <c r="Q66" s="9"/>
      <c r="R66">
        <f>+F66+J66+N66</f>
        <v>0</v>
      </c>
      <c r="S66" s="2" t="s">
        <v>2</v>
      </c>
      <c r="T66">
        <f>+H66+L66+P66</f>
        <v>2</v>
      </c>
      <c r="U66">
        <f>(F66*1-H66*1)+(J66*1-L66*1)+(N66*1-P66*1)</f>
        <v>-2</v>
      </c>
    </row>
    <row r="67" spans="1:21" ht="18" customHeight="1">
      <c r="A67" s="17"/>
      <c r="B67" s="9" t="s">
        <v>69</v>
      </c>
      <c r="C67" s="6">
        <v>35819</v>
      </c>
      <c r="D67" s="9" t="s">
        <v>68</v>
      </c>
      <c r="E67" s="15">
        <v>2</v>
      </c>
      <c r="F67" s="15">
        <v>1</v>
      </c>
      <c r="G67" s="2" t="s">
        <v>2</v>
      </c>
      <c r="H67" s="9">
        <v>3</v>
      </c>
      <c r="I67" s="9"/>
      <c r="J67" s="9"/>
      <c r="K67" s="2" t="s">
        <v>2</v>
      </c>
      <c r="L67" s="9"/>
      <c r="M67" s="9"/>
      <c r="N67" s="9">
        <v>4</v>
      </c>
      <c r="O67" s="2" t="s">
        <v>2</v>
      </c>
      <c r="P67" s="9">
        <v>5</v>
      </c>
      <c r="Q67" s="9"/>
      <c r="R67">
        <f>+F67+J67+N67</f>
        <v>5</v>
      </c>
      <c r="S67" s="2" t="s">
        <v>2</v>
      </c>
      <c r="T67">
        <f>+H67+L67+P67</f>
        <v>8</v>
      </c>
      <c r="U67">
        <f>(F67*1-H67*1)+(J67*1-L67*1)+(N67*1-P67*1)</f>
        <v>-3</v>
      </c>
    </row>
    <row r="68" spans="1:21" ht="18" customHeight="1">
      <c r="A68" s="17"/>
      <c r="B68" s="9" t="s">
        <v>87</v>
      </c>
      <c r="C68" s="6">
        <v>36130</v>
      </c>
      <c r="D68" s="9" t="s">
        <v>86</v>
      </c>
      <c r="E68" s="15">
        <v>2</v>
      </c>
      <c r="F68" s="15">
        <v>3</v>
      </c>
      <c r="G68" s="2" t="s">
        <v>2</v>
      </c>
      <c r="H68" s="9">
        <v>1</v>
      </c>
      <c r="I68" s="9"/>
      <c r="J68" s="9"/>
      <c r="K68" s="2" t="s">
        <v>2</v>
      </c>
      <c r="L68" s="9"/>
      <c r="M68" s="9"/>
      <c r="N68" s="9">
        <v>1</v>
      </c>
      <c r="O68" s="2" t="s">
        <v>2</v>
      </c>
      <c r="P68" s="9">
        <v>6</v>
      </c>
      <c r="Q68" s="9"/>
      <c r="R68">
        <f>+F68+J68+N68</f>
        <v>4</v>
      </c>
      <c r="S68" s="2" t="s">
        <v>2</v>
      </c>
      <c r="T68">
        <f>+H68+L68+P68</f>
        <v>7</v>
      </c>
      <c r="U68">
        <f>(F68*1-H68*1)+(J68*1-L68*1)+(N68*1-P68*1)</f>
        <v>-3</v>
      </c>
    </row>
    <row r="69" spans="1:21" ht="18" customHeight="1">
      <c r="A69" s="17"/>
      <c r="B69" s="9" t="s">
        <v>138</v>
      </c>
      <c r="C69" s="6">
        <v>35416</v>
      </c>
      <c r="D69" s="9" t="s">
        <v>36</v>
      </c>
      <c r="E69" s="1">
        <v>4</v>
      </c>
      <c r="F69" s="9">
        <v>1</v>
      </c>
      <c r="G69" s="2" t="s">
        <v>2</v>
      </c>
      <c r="H69" s="9">
        <v>3</v>
      </c>
      <c r="I69" s="9"/>
      <c r="J69" s="9"/>
      <c r="K69" s="2" t="s">
        <v>2</v>
      </c>
      <c r="L69" s="9"/>
      <c r="M69" s="9"/>
      <c r="N69" s="9">
        <f>1+1</f>
        <v>2</v>
      </c>
      <c r="O69" s="2" t="s">
        <v>2</v>
      </c>
      <c r="P69" s="9">
        <f>1+1+1</f>
        <v>3</v>
      </c>
      <c r="Q69" s="9"/>
      <c r="R69">
        <f>+F69+J69+N69</f>
        <v>3</v>
      </c>
      <c r="S69" s="2" t="s">
        <v>2</v>
      </c>
      <c r="T69">
        <f>+H69+L69+P69</f>
        <v>6</v>
      </c>
      <c r="U69">
        <f>(F69*1-H69*1)+(J69*1-L69*1)+(N69*1-P69*1)</f>
        <v>-3</v>
      </c>
    </row>
    <row r="70" spans="1:21" ht="18" customHeight="1">
      <c r="A70" s="17"/>
      <c r="B70" s="9" t="s">
        <v>116</v>
      </c>
      <c r="C70" s="10">
        <v>35907</v>
      </c>
      <c r="D70" s="9" t="s">
        <v>22</v>
      </c>
      <c r="E70" s="15">
        <v>4</v>
      </c>
      <c r="F70">
        <v>2</v>
      </c>
      <c r="G70" s="2" t="s">
        <v>2</v>
      </c>
      <c r="H70" s="9">
        <v>3</v>
      </c>
      <c r="K70" s="2" t="s">
        <v>2</v>
      </c>
      <c r="N70">
        <v>1</v>
      </c>
      <c r="O70" s="2" t="s">
        <v>2</v>
      </c>
      <c r="P70" s="9">
        <f>1+1+1</f>
        <v>3</v>
      </c>
      <c r="R70">
        <f>+F70+J70+N70</f>
        <v>3</v>
      </c>
      <c r="S70" s="2" t="s">
        <v>2</v>
      </c>
      <c r="T70">
        <f>+H70+L70+P70</f>
        <v>6</v>
      </c>
      <c r="U70">
        <f>(F70*1-H70*1)+(J70*1-L70*1)+(N70*1-P70*1)</f>
        <v>-3</v>
      </c>
    </row>
    <row r="71" spans="1:21" ht="18" customHeight="1">
      <c r="A71" s="17"/>
      <c r="B71" s="9" t="s">
        <v>81</v>
      </c>
      <c r="C71" s="6">
        <v>35438</v>
      </c>
      <c r="D71" s="9" t="s">
        <v>80</v>
      </c>
      <c r="E71" s="15">
        <v>2</v>
      </c>
      <c r="F71" s="15">
        <v>3</v>
      </c>
      <c r="G71" s="2" t="s">
        <v>2</v>
      </c>
      <c r="H71">
        <v>1</v>
      </c>
      <c r="K71" s="2" t="s">
        <v>2</v>
      </c>
      <c r="N71" s="9">
        <v>0</v>
      </c>
      <c r="O71" s="2" t="s">
        <v>2</v>
      </c>
      <c r="P71" s="9">
        <v>5</v>
      </c>
      <c r="R71">
        <f>+F71+J71+N71</f>
        <v>3</v>
      </c>
      <c r="S71" s="2" t="s">
        <v>2</v>
      </c>
      <c r="T71">
        <f>+H71+L71+P71</f>
        <v>6</v>
      </c>
      <c r="U71">
        <f>(F71*1-H71*1)+(J71*1-L71*1)+(N71*1-P71*1)</f>
        <v>-3</v>
      </c>
    </row>
    <row r="72" spans="1:21" ht="18" customHeight="1">
      <c r="A72" s="17"/>
      <c r="B72" s="9" t="s">
        <v>143</v>
      </c>
      <c r="C72" s="6">
        <v>35546</v>
      </c>
      <c r="D72" s="9" t="s">
        <v>37</v>
      </c>
      <c r="E72" s="1">
        <v>3</v>
      </c>
      <c r="F72" s="9"/>
      <c r="G72" s="2" t="s">
        <v>2</v>
      </c>
      <c r="H72" s="9"/>
      <c r="I72" s="9"/>
      <c r="J72" s="9"/>
      <c r="K72" s="2" t="s">
        <v>2</v>
      </c>
      <c r="L72" s="9"/>
      <c r="M72" s="9"/>
      <c r="N72" s="9">
        <v>1</v>
      </c>
      <c r="O72" s="2" t="s">
        <v>2</v>
      </c>
      <c r="P72" s="9">
        <f>1+1+1+1</f>
        <v>4</v>
      </c>
      <c r="Q72" s="9"/>
      <c r="R72">
        <f>+F72+J72+N72</f>
        <v>1</v>
      </c>
      <c r="S72" s="2" t="s">
        <v>2</v>
      </c>
      <c r="T72">
        <f>+H72+L72+P72</f>
        <v>4</v>
      </c>
      <c r="U72">
        <f>(F72*1-H72*1)+(J72*1-L72*1)+(N72*1-P72*1)</f>
        <v>-3</v>
      </c>
    </row>
    <row r="73" spans="1:21" ht="18" customHeight="1">
      <c r="A73" s="17"/>
      <c r="B73" s="9" t="s">
        <v>152</v>
      </c>
      <c r="C73" s="6">
        <v>36472</v>
      </c>
      <c r="D73" s="9" t="s">
        <v>86</v>
      </c>
      <c r="F73">
        <v>1</v>
      </c>
      <c r="G73" s="2" t="s">
        <v>2</v>
      </c>
      <c r="H73">
        <v>4</v>
      </c>
      <c r="R73">
        <f>+F73+J73+N73</f>
        <v>1</v>
      </c>
      <c r="S73" s="2" t="s">
        <v>2</v>
      </c>
      <c r="T73">
        <f>+H73+L73+P73</f>
        <v>4</v>
      </c>
      <c r="U73">
        <f>(F73*1-H73*1)+(J73*1-L73*1)+(N73*1-P73*1)</f>
        <v>-3</v>
      </c>
    </row>
    <row r="74" spans="1:21" ht="18" customHeight="1">
      <c r="A74" s="17"/>
      <c r="B74" s="9" t="s">
        <v>92</v>
      </c>
      <c r="C74" s="118">
        <v>1998</v>
      </c>
      <c r="D74" s="9" t="s">
        <v>90</v>
      </c>
      <c r="E74" s="15">
        <v>2</v>
      </c>
      <c r="F74" s="15"/>
      <c r="G74" s="2" t="s">
        <v>2</v>
      </c>
      <c r="H74" s="9"/>
      <c r="I74" s="9"/>
      <c r="J74" s="9"/>
      <c r="K74" s="2" t="s">
        <v>2</v>
      </c>
      <c r="L74" s="9"/>
      <c r="M74" s="9"/>
      <c r="N74" s="9">
        <v>0</v>
      </c>
      <c r="O74" s="2" t="s">
        <v>2</v>
      </c>
      <c r="P74" s="9">
        <v>3</v>
      </c>
      <c r="Q74" s="9"/>
      <c r="R74">
        <f>+F74+J74+N74</f>
        <v>0</v>
      </c>
      <c r="S74" s="2" t="s">
        <v>2</v>
      </c>
      <c r="T74">
        <f>+H74+L74+P74</f>
        <v>3</v>
      </c>
      <c r="U74">
        <f>(F74*1-H74*1)+(J74*1-L74*1)+(N74*1-P74*1)</f>
        <v>-3</v>
      </c>
    </row>
    <row r="75" spans="1:21" ht="18" customHeight="1">
      <c r="A75" s="17"/>
      <c r="B75" s="9" t="s">
        <v>64</v>
      </c>
      <c r="C75" s="6">
        <v>36195</v>
      </c>
      <c r="D75" s="9" t="s">
        <v>3</v>
      </c>
      <c r="E75" s="15">
        <v>1</v>
      </c>
      <c r="F75" s="9"/>
      <c r="G75" s="2" t="s">
        <v>2</v>
      </c>
      <c r="H75" s="9"/>
      <c r="I75" s="9"/>
      <c r="J75" s="9"/>
      <c r="K75" s="2" t="s">
        <v>2</v>
      </c>
      <c r="L75" s="9"/>
      <c r="M75" s="9"/>
      <c r="N75" s="9"/>
      <c r="O75" s="2" t="s">
        <v>2</v>
      </c>
      <c r="P75" s="9">
        <f>2+1</f>
        <v>3</v>
      </c>
      <c r="Q75" s="9"/>
      <c r="R75">
        <f>+F75+J75+N75</f>
        <v>0</v>
      </c>
      <c r="S75" s="2" t="s">
        <v>2</v>
      </c>
      <c r="T75">
        <f>+H75+L75+P75</f>
        <v>3</v>
      </c>
      <c r="U75">
        <f>(F75*1-H75*1)+(J75*1-L75*1)+(N75*1-P75*1)</f>
        <v>-3</v>
      </c>
    </row>
    <row r="76" spans="1:21" ht="18" customHeight="1">
      <c r="A76" s="17"/>
      <c r="B76" s="9" t="s">
        <v>79</v>
      </c>
      <c r="C76" s="6">
        <v>35956</v>
      </c>
      <c r="D76" s="9" t="s">
        <v>80</v>
      </c>
      <c r="E76" s="15">
        <v>2</v>
      </c>
      <c r="F76" s="15">
        <v>1</v>
      </c>
      <c r="G76" s="2" t="s">
        <v>2</v>
      </c>
      <c r="H76" s="9">
        <v>3</v>
      </c>
      <c r="K76" s="2" t="s">
        <v>2</v>
      </c>
      <c r="N76" s="9">
        <v>1</v>
      </c>
      <c r="O76" s="2" t="s">
        <v>2</v>
      </c>
      <c r="P76" s="9">
        <v>3</v>
      </c>
      <c r="R76">
        <f>+F76+J76+N76</f>
        <v>2</v>
      </c>
      <c r="S76" s="2" t="s">
        <v>2</v>
      </c>
      <c r="T76">
        <f>+H76+L76+P76</f>
        <v>6</v>
      </c>
      <c r="U76">
        <f>(F76*1-H76*1)+(J76*1-L76*1)+(N76*1-P76*1)</f>
        <v>-4</v>
      </c>
    </row>
    <row r="77" spans="1:21" ht="18" customHeight="1">
      <c r="A77" s="17"/>
      <c r="B77" s="9" t="s">
        <v>137</v>
      </c>
      <c r="C77" s="6">
        <v>36737</v>
      </c>
      <c r="D77" s="9" t="s">
        <v>36</v>
      </c>
      <c r="E77" s="1">
        <v>4</v>
      </c>
      <c r="F77" s="9">
        <v>1</v>
      </c>
      <c r="G77" s="2" t="s">
        <v>2</v>
      </c>
      <c r="H77" s="9">
        <v>3</v>
      </c>
      <c r="I77" s="9"/>
      <c r="J77" s="9"/>
      <c r="K77" s="2" t="s">
        <v>2</v>
      </c>
      <c r="L77" s="9"/>
      <c r="M77" s="9"/>
      <c r="N77" s="9">
        <v>1</v>
      </c>
      <c r="O77" s="2" t="s">
        <v>2</v>
      </c>
      <c r="P77" s="9">
        <f>1+1+1</f>
        <v>3</v>
      </c>
      <c r="Q77" s="9"/>
      <c r="R77">
        <f>+F77+J77+N77</f>
        <v>2</v>
      </c>
      <c r="S77" s="2" t="s">
        <v>2</v>
      </c>
      <c r="T77">
        <f>+H77+L77+P77</f>
        <v>6</v>
      </c>
      <c r="U77">
        <f>(F77*1-H77*1)+(J77*1-L77*1)+(N77*1-P77*1)</f>
        <v>-4</v>
      </c>
    </row>
    <row r="78" spans="1:21" ht="18" customHeight="1">
      <c r="A78" s="17"/>
      <c r="B78" s="9" t="s">
        <v>146</v>
      </c>
      <c r="C78" s="6">
        <v>36618</v>
      </c>
      <c r="D78" s="9" t="s">
        <v>36</v>
      </c>
      <c r="E78" s="1">
        <v>4</v>
      </c>
      <c r="F78" s="9">
        <v>1</v>
      </c>
      <c r="G78" s="2" t="s">
        <v>2</v>
      </c>
      <c r="H78" s="9">
        <v>3</v>
      </c>
      <c r="I78" s="9"/>
      <c r="J78" s="9"/>
      <c r="K78" s="2" t="s">
        <v>2</v>
      </c>
      <c r="L78" s="9"/>
      <c r="M78" s="9"/>
      <c r="N78" s="9">
        <v>1</v>
      </c>
      <c r="O78" s="2" t="s">
        <v>2</v>
      </c>
      <c r="P78" s="9">
        <f>1+1+1</f>
        <v>3</v>
      </c>
      <c r="Q78" s="9"/>
      <c r="R78">
        <f>+F78+J78+N78</f>
        <v>2</v>
      </c>
      <c r="S78" s="2" t="s">
        <v>2</v>
      </c>
      <c r="T78">
        <f>+H78+L78+P78</f>
        <v>6</v>
      </c>
      <c r="U78">
        <f>(F78*1-H78*1)+(J78*1-L78*1)+(N78*1-P78*1)</f>
        <v>-4</v>
      </c>
    </row>
    <row r="79" spans="1:21" ht="18" customHeight="1">
      <c r="A79" s="17"/>
      <c r="B79" s="9" t="s">
        <v>122</v>
      </c>
      <c r="C79" s="10">
        <v>36138</v>
      </c>
      <c r="D79" s="9" t="s">
        <v>46</v>
      </c>
      <c r="E79" s="15">
        <v>3</v>
      </c>
      <c r="G79" s="2" t="s">
        <v>2</v>
      </c>
      <c r="H79" s="9">
        <v>1</v>
      </c>
      <c r="K79" s="2" t="s">
        <v>2</v>
      </c>
      <c r="N79">
        <v>1</v>
      </c>
      <c r="O79" s="2" t="s">
        <v>2</v>
      </c>
      <c r="P79" s="9">
        <f>1+1+1+1</f>
        <v>4</v>
      </c>
      <c r="R79">
        <f>+F79+J79+N79</f>
        <v>1</v>
      </c>
      <c r="S79" s="2" t="s">
        <v>2</v>
      </c>
      <c r="T79">
        <f>+H79+L79+P79</f>
        <v>5</v>
      </c>
      <c r="U79">
        <f>(F79*1-H79*1)+(J79*1-L79*1)+(N79*1-P79*1)</f>
        <v>-4</v>
      </c>
    </row>
    <row r="80" spans="1:21" ht="18" customHeight="1">
      <c r="A80" s="17"/>
      <c r="B80" s="186" t="s">
        <v>134</v>
      </c>
      <c r="C80" s="6">
        <v>35759</v>
      </c>
      <c r="D80" s="9" t="s">
        <v>38</v>
      </c>
      <c r="E80" s="15">
        <v>4</v>
      </c>
      <c r="F80" s="9"/>
      <c r="G80" s="2" t="s">
        <v>2</v>
      </c>
      <c r="H80" s="9">
        <v>3</v>
      </c>
      <c r="I80" s="9"/>
      <c r="J80" s="9"/>
      <c r="K80" s="2" t="s">
        <v>2</v>
      </c>
      <c r="L80" s="9"/>
      <c r="M80" s="9"/>
      <c r="N80" s="9"/>
      <c r="O80" s="2" t="s">
        <v>2</v>
      </c>
      <c r="P80" s="9">
        <v>1</v>
      </c>
      <c r="Q80" s="9"/>
      <c r="R80">
        <f>+F80+J80+N80</f>
        <v>0</v>
      </c>
      <c r="S80" s="2" t="s">
        <v>2</v>
      </c>
      <c r="T80">
        <f>+H80+L80+P80</f>
        <v>4</v>
      </c>
      <c r="U80">
        <f>(F80*1-H80*1)+(J80*1-L80*1)+(N80*1-P80*1)</f>
        <v>-4</v>
      </c>
    </row>
    <row r="81" spans="1:21" ht="18" customHeight="1">
      <c r="A81" s="17"/>
      <c r="B81" s="9" t="s">
        <v>77</v>
      </c>
      <c r="C81" s="6">
        <v>35789</v>
      </c>
      <c r="D81" s="9" t="s">
        <v>76</v>
      </c>
      <c r="E81" s="15">
        <v>2</v>
      </c>
      <c r="F81" s="15">
        <v>1</v>
      </c>
      <c r="G81" s="2" t="s">
        <v>2</v>
      </c>
      <c r="H81">
        <v>2</v>
      </c>
      <c r="K81" s="2" t="s">
        <v>2</v>
      </c>
      <c r="N81" s="9">
        <v>2</v>
      </c>
      <c r="O81" s="2" t="s">
        <v>2</v>
      </c>
      <c r="P81" s="9">
        <v>6</v>
      </c>
      <c r="R81">
        <f>+F81+J81+N81</f>
        <v>3</v>
      </c>
      <c r="S81" s="2" t="s">
        <v>2</v>
      </c>
      <c r="T81">
        <f>+H81+L81+P81</f>
        <v>8</v>
      </c>
      <c r="U81">
        <f>(F81*1-H81*1)+(J81*1-L81*1)+(N81*1-P81*1)</f>
        <v>-5</v>
      </c>
    </row>
    <row r="82" spans="1:21" ht="18" customHeight="1">
      <c r="A82" s="17"/>
      <c r="B82" s="9" t="s">
        <v>123</v>
      </c>
      <c r="C82" s="6">
        <v>36148</v>
      </c>
      <c r="D82" s="9" t="s">
        <v>46</v>
      </c>
      <c r="E82" s="15">
        <v>3</v>
      </c>
      <c r="G82" s="2" t="s">
        <v>2</v>
      </c>
      <c r="H82" s="9">
        <v>2</v>
      </c>
      <c r="K82" s="2" t="s">
        <v>2</v>
      </c>
      <c r="N82">
        <v>2</v>
      </c>
      <c r="O82" s="2" t="s">
        <v>2</v>
      </c>
      <c r="P82" s="9">
        <f>1+2+1+1</f>
        <v>5</v>
      </c>
      <c r="R82">
        <f>+F82+J82+N82</f>
        <v>2</v>
      </c>
      <c r="S82" s="2" t="s">
        <v>2</v>
      </c>
      <c r="T82">
        <f>+H82+L82+P82</f>
        <v>7</v>
      </c>
      <c r="U82">
        <f>(F82*1-H82*1)+(J82*1-L82*1)+(N82*1-P82*1)</f>
        <v>-5</v>
      </c>
    </row>
    <row r="83" spans="1:21" ht="18" customHeight="1">
      <c r="A83" s="17"/>
      <c r="B83" s="9" t="s">
        <v>115</v>
      </c>
      <c r="C83" s="6">
        <v>35691</v>
      </c>
      <c r="D83" s="9" t="s">
        <v>22</v>
      </c>
      <c r="E83" s="15">
        <v>4</v>
      </c>
      <c r="F83" s="9">
        <v>2</v>
      </c>
      <c r="G83" s="2" t="s">
        <v>2</v>
      </c>
      <c r="H83" s="9">
        <v>2</v>
      </c>
      <c r="I83" s="9"/>
      <c r="J83" s="9"/>
      <c r="K83" s="2" t="s">
        <v>2</v>
      </c>
      <c r="L83" s="9"/>
      <c r="M83" s="9"/>
      <c r="N83" s="9"/>
      <c r="O83" s="2" t="s">
        <v>2</v>
      </c>
      <c r="P83" s="9">
        <f>2+1+2</f>
        <v>5</v>
      </c>
      <c r="Q83" s="9"/>
      <c r="R83">
        <f>+F83+J83+N83</f>
        <v>2</v>
      </c>
      <c r="S83" s="2" t="s">
        <v>2</v>
      </c>
      <c r="T83">
        <f>+H83+L83+P83</f>
        <v>7</v>
      </c>
      <c r="U83">
        <f>(F83*1-H83*1)+(J83*1-L83*1)+(N83*1-P83*1)</f>
        <v>-5</v>
      </c>
    </row>
    <row r="84" spans="1:21" ht="18" customHeight="1">
      <c r="A84" s="17"/>
      <c r="B84" s="9" t="s">
        <v>47</v>
      </c>
      <c r="C84" s="6">
        <v>36117</v>
      </c>
      <c r="D84" s="9" t="s">
        <v>0</v>
      </c>
      <c r="E84" s="15">
        <v>1</v>
      </c>
      <c r="F84" s="9"/>
      <c r="G84" s="2" t="s">
        <v>2</v>
      </c>
      <c r="H84" s="9">
        <v>4</v>
      </c>
      <c r="I84" s="9"/>
      <c r="J84" s="9"/>
      <c r="K84" s="2" t="s">
        <v>2</v>
      </c>
      <c r="L84" s="9"/>
      <c r="M84" s="9"/>
      <c r="N84" s="9">
        <v>1</v>
      </c>
      <c r="O84" s="2" t="s">
        <v>2</v>
      </c>
      <c r="P84" s="9">
        <f>1+1</f>
        <v>2</v>
      </c>
      <c r="Q84" s="9"/>
      <c r="R84">
        <f>+F84+J84+N84</f>
        <v>1</v>
      </c>
      <c r="S84" s="2" t="s">
        <v>2</v>
      </c>
      <c r="T84">
        <f>+H84+L84+P84</f>
        <v>6</v>
      </c>
      <c r="U84">
        <f>(F84*1-H84*1)+(J84*1-L84*1)+(N84*1-P84*1)</f>
        <v>-5</v>
      </c>
    </row>
    <row r="85" spans="1:21" ht="18" customHeight="1">
      <c r="A85" s="17"/>
      <c r="B85" s="9" t="s">
        <v>145</v>
      </c>
      <c r="C85" s="6">
        <v>36346</v>
      </c>
      <c r="D85" s="9" t="s">
        <v>35</v>
      </c>
      <c r="E85" s="1">
        <v>3</v>
      </c>
      <c r="F85" s="9"/>
      <c r="G85" s="2" t="s">
        <v>2</v>
      </c>
      <c r="H85" s="9">
        <v>3</v>
      </c>
      <c r="I85" s="9"/>
      <c r="J85" s="9"/>
      <c r="K85" s="2" t="s">
        <v>2</v>
      </c>
      <c r="L85" s="9"/>
      <c r="M85" s="9"/>
      <c r="N85" s="9">
        <v>1</v>
      </c>
      <c r="O85" s="2" t="s">
        <v>2</v>
      </c>
      <c r="P85" s="9">
        <f>1+1+1</f>
        <v>3</v>
      </c>
      <c r="Q85" s="9"/>
      <c r="R85">
        <f>+F85+J85+N85</f>
        <v>1</v>
      </c>
      <c r="S85" s="2" t="s">
        <v>2</v>
      </c>
      <c r="T85">
        <f>+H85+L85+P85</f>
        <v>6</v>
      </c>
      <c r="U85">
        <f>(F85*1-H85*1)+(J85*1-L85*1)+(N85*1-P85*1)</f>
        <v>-5</v>
      </c>
    </row>
    <row r="86" spans="1:21" ht="18" customHeight="1">
      <c r="A86" s="17"/>
      <c r="B86" s="9" t="s">
        <v>83</v>
      </c>
      <c r="C86" s="118">
        <v>1999</v>
      </c>
      <c r="D86" s="9" t="s">
        <v>80</v>
      </c>
      <c r="E86" s="15">
        <v>2</v>
      </c>
      <c r="F86" s="15"/>
      <c r="G86" s="2" t="s">
        <v>2</v>
      </c>
      <c r="K86" s="2" t="s">
        <v>2</v>
      </c>
      <c r="N86" s="9">
        <v>0</v>
      </c>
      <c r="O86" s="2" t="s">
        <v>2</v>
      </c>
      <c r="P86" s="9">
        <v>5</v>
      </c>
      <c r="R86">
        <f>+F86+J86+N86</f>
        <v>0</v>
      </c>
      <c r="S86" s="2" t="s">
        <v>2</v>
      </c>
      <c r="T86">
        <f>+H86+L86+P86</f>
        <v>5</v>
      </c>
      <c r="U86">
        <f>(F86*1-H86*1)+(J86*1-L86*1)+(N86*1-P86*1)</f>
        <v>-5</v>
      </c>
    </row>
    <row r="87" spans="1:21" ht="18" customHeight="1">
      <c r="A87" s="17"/>
      <c r="B87" s="9" t="s">
        <v>118</v>
      </c>
      <c r="C87" s="10">
        <v>35666</v>
      </c>
      <c r="D87" s="9" t="s">
        <v>23</v>
      </c>
      <c r="E87" s="15">
        <v>3</v>
      </c>
      <c r="F87">
        <v>1</v>
      </c>
      <c r="G87" s="2" t="s">
        <v>2</v>
      </c>
      <c r="H87">
        <v>4</v>
      </c>
      <c r="K87" s="2" t="s">
        <v>2</v>
      </c>
      <c r="N87">
        <f>1+1</f>
        <v>2</v>
      </c>
      <c r="O87" s="2" t="s">
        <v>2</v>
      </c>
      <c r="P87">
        <f>1+2+1+1</f>
        <v>5</v>
      </c>
      <c r="R87">
        <f>+F87+J87+N87</f>
        <v>3</v>
      </c>
      <c r="S87" s="2" t="s">
        <v>2</v>
      </c>
      <c r="T87">
        <f>+H87+L87+P87</f>
        <v>9</v>
      </c>
      <c r="U87">
        <f>(F87*1-H87*1)+(J87*1-L87*1)+(N87*1-P87*1)</f>
        <v>-6</v>
      </c>
    </row>
    <row r="88" spans="1:21" ht="18" customHeight="1">
      <c r="A88" s="17"/>
      <c r="B88" s="9" t="s">
        <v>48</v>
      </c>
      <c r="C88" s="6">
        <v>36721</v>
      </c>
      <c r="D88" s="9" t="s">
        <v>3</v>
      </c>
      <c r="E88" s="15">
        <v>1</v>
      </c>
      <c r="F88" s="9"/>
      <c r="G88" s="2" t="s">
        <v>2</v>
      </c>
      <c r="H88" s="9">
        <v>3</v>
      </c>
      <c r="I88" s="9"/>
      <c r="J88" s="9"/>
      <c r="K88" s="2" t="s">
        <v>2</v>
      </c>
      <c r="L88" s="9"/>
      <c r="M88" s="9"/>
      <c r="N88" s="9">
        <v>1</v>
      </c>
      <c r="O88" s="2" t="s">
        <v>2</v>
      </c>
      <c r="P88" s="9">
        <f>1+1+1+1</f>
        <v>4</v>
      </c>
      <c r="Q88" s="9"/>
      <c r="R88">
        <f>+F88+J88+N88</f>
        <v>1</v>
      </c>
      <c r="S88" s="2" t="s">
        <v>2</v>
      </c>
      <c r="T88">
        <f>+H88+L88+P88</f>
        <v>7</v>
      </c>
      <c r="U88">
        <f>(F88*1-H88*1)+(J88*1-L88*1)+(N88*1-P88*1)</f>
        <v>-6</v>
      </c>
    </row>
    <row r="89" spans="1:21" ht="18" customHeight="1">
      <c r="A89" s="17"/>
      <c r="B89" s="9" t="s">
        <v>56</v>
      </c>
      <c r="C89" s="6">
        <v>35577</v>
      </c>
      <c r="D89" s="9" t="s">
        <v>16</v>
      </c>
      <c r="E89" s="15">
        <v>1</v>
      </c>
      <c r="F89" s="9"/>
      <c r="G89" s="2" t="s">
        <v>2</v>
      </c>
      <c r="H89" s="9">
        <v>5</v>
      </c>
      <c r="I89" s="9"/>
      <c r="J89" s="9"/>
      <c r="K89" s="2" t="s">
        <v>2</v>
      </c>
      <c r="L89" s="9"/>
      <c r="M89" s="9"/>
      <c r="N89" s="9">
        <f>1+1+1</f>
        <v>3</v>
      </c>
      <c r="O89" s="2" t="s">
        <v>2</v>
      </c>
      <c r="P89" s="9">
        <f>1+1+1+2</f>
        <v>5</v>
      </c>
      <c r="Q89" s="9"/>
      <c r="R89">
        <f>+F89+J89+N89</f>
        <v>3</v>
      </c>
      <c r="S89" s="2" t="s">
        <v>2</v>
      </c>
      <c r="T89">
        <f>+H89+L89+P89</f>
        <v>10</v>
      </c>
      <c r="U89">
        <f>(F89*1-H89*1)+(J89*1-L89*1)+(N89*1-P89*1)</f>
        <v>-7</v>
      </c>
    </row>
    <row r="90" spans="1:21" ht="18" customHeight="1">
      <c r="A90" s="17"/>
      <c r="B90" s="9" t="s">
        <v>119</v>
      </c>
      <c r="C90" s="10">
        <v>36038</v>
      </c>
      <c r="D90" s="9" t="s">
        <v>23</v>
      </c>
      <c r="E90" s="15">
        <v>3</v>
      </c>
      <c r="F90" s="9"/>
      <c r="G90" s="2" t="s">
        <v>2</v>
      </c>
      <c r="H90" s="9">
        <v>4</v>
      </c>
      <c r="I90" s="9"/>
      <c r="J90" s="9"/>
      <c r="K90" s="2" t="s">
        <v>2</v>
      </c>
      <c r="L90" s="9"/>
      <c r="M90" s="9"/>
      <c r="N90" s="9">
        <f>1+1</f>
        <v>2</v>
      </c>
      <c r="O90" s="2" t="s">
        <v>2</v>
      </c>
      <c r="P90" s="9">
        <f>1+1+1+1+1</f>
        <v>5</v>
      </c>
      <c r="Q90" s="9"/>
      <c r="R90" s="9">
        <f>+F90+J90+N90</f>
        <v>2</v>
      </c>
      <c r="S90" s="11" t="s">
        <v>2</v>
      </c>
      <c r="T90" s="9">
        <f>+H90+L90+P90</f>
        <v>9</v>
      </c>
      <c r="U90">
        <f>(F90*1-H90*1)+(J90*1-L90*1)+(N90*1-P90*1)</f>
        <v>-7</v>
      </c>
    </row>
    <row r="91" spans="1:21" ht="18" customHeight="1">
      <c r="A91" s="17"/>
      <c r="B91" s="9" t="s">
        <v>140</v>
      </c>
      <c r="C91" s="6">
        <v>35999</v>
      </c>
      <c r="D91" s="9" t="s">
        <v>35</v>
      </c>
      <c r="E91" s="1">
        <v>3</v>
      </c>
      <c r="F91" s="9"/>
      <c r="G91" s="2" t="s">
        <v>2</v>
      </c>
      <c r="H91" s="9">
        <v>7</v>
      </c>
      <c r="I91" s="9"/>
      <c r="J91" s="9"/>
      <c r="K91" s="2" t="s">
        <v>2</v>
      </c>
      <c r="L91" s="9"/>
      <c r="M91" s="9"/>
      <c r="N91" s="9">
        <v>1</v>
      </c>
      <c r="O91" s="2" t="s">
        <v>2</v>
      </c>
      <c r="P91" s="9">
        <f>1+1+1+1</f>
        <v>4</v>
      </c>
      <c r="Q91" s="9"/>
      <c r="R91">
        <f>+F91+J91+N91</f>
        <v>1</v>
      </c>
      <c r="S91" s="2" t="s">
        <v>2</v>
      </c>
      <c r="T91">
        <f>+H91+L91+P91</f>
        <v>11</v>
      </c>
      <c r="U91">
        <f>(F91*1-H91*1)+(J91*1-L91*1)+(N91*1-P91*1)</f>
        <v>-10</v>
      </c>
    </row>
    <row r="92" spans="1:21" ht="18" customHeight="1">
      <c r="A92" s="17"/>
      <c r="B92" s="9" t="s">
        <v>54</v>
      </c>
      <c r="C92" s="10">
        <v>35800</v>
      </c>
      <c r="D92" s="9" t="s">
        <v>17</v>
      </c>
      <c r="E92" s="15">
        <v>1</v>
      </c>
      <c r="G92" s="2" t="s">
        <v>2</v>
      </c>
      <c r="H92">
        <v>5</v>
      </c>
      <c r="K92" s="2" t="s">
        <v>2</v>
      </c>
      <c r="N92">
        <v>1</v>
      </c>
      <c r="O92" s="2" t="s">
        <v>2</v>
      </c>
      <c r="P92">
        <f>2+1+1+1+1</f>
        <v>6</v>
      </c>
      <c r="R92">
        <f>+F92+J92+N92</f>
        <v>1</v>
      </c>
      <c r="S92" s="2" t="s">
        <v>2</v>
      </c>
      <c r="T92">
        <f>+H92+L92+P92</f>
        <v>11</v>
      </c>
      <c r="U92">
        <f>(F92*1-H92*1)+(J92*1-L92*1)+(N92*1-P92*1)</f>
        <v>-10</v>
      </c>
    </row>
    <row r="93" spans="2:21" ht="12.75">
      <c r="B93" s="9" t="s">
        <v>49</v>
      </c>
      <c r="C93" s="6">
        <v>35726</v>
      </c>
      <c r="D93" s="9" t="s">
        <v>3</v>
      </c>
      <c r="E93" s="15">
        <v>1</v>
      </c>
      <c r="F93" s="9">
        <v>1</v>
      </c>
      <c r="G93" s="2" t="s">
        <v>2</v>
      </c>
      <c r="H93" s="9">
        <v>5</v>
      </c>
      <c r="I93" s="9"/>
      <c r="J93" s="9"/>
      <c r="K93" s="2" t="s">
        <v>2</v>
      </c>
      <c r="L93" s="9"/>
      <c r="M93" s="9"/>
      <c r="N93" s="9"/>
      <c r="O93" s="2" t="s">
        <v>2</v>
      </c>
      <c r="P93" s="9">
        <f>1+1+1+2+1</f>
        <v>6</v>
      </c>
      <c r="Q93" s="9"/>
      <c r="R93">
        <f>+F93+J93+N93</f>
        <v>1</v>
      </c>
      <c r="S93" s="2" t="s">
        <v>2</v>
      </c>
      <c r="T93">
        <f>+H93+L93+P93</f>
        <v>11</v>
      </c>
      <c r="U93">
        <f>(F93*1-H93*1)+(J93*1-L93*1)+(N93*1-P93*1)</f>
        <v>-10</v>
      </c>
    </row>
    <row r="94" spans="2:21" ht="12.75">
      <c r="B94" s="9" t="s">
        <v>142</v>
      </c>
      <c r="C94" s="6">
        <v>36654</v>
      </c>
      <c r="D94" s="9" t="s">
        <v>37</v>
      </c>
      <c r="E94" s="1">
        <v>3</v>
      </c>
      <c r="F94" s="9"/>
      <c r="G94" s="2" t="s">
        <v>2</v>
      </c>
      <c r="H94" s="9">
        <v>6</v>
      </c>
      <c r="I94" s="9"/>
      <c r="J94" s="9"/>
      <c r="K94" s="2" t="s">
        <v>2</v>
      </c>
      <c r="L94" s="9"/>
      <c r="M94" s="9"/>
      <c r="N94" s="9"/>
      <c r="O94" s="2" t="s">
        <v>2</v>
      </c>
      <c r="P94" s="9">
        <f>1+1+2+1</f>
        <v>5</v>
      </c>
      <c r="Q94" s="9"/>
      <c r="R94">
        <f>+F94+J94+N94</f>
        <v>0</v>
      </c>
      <c r="S94" s="2" t="s">
        <v>2</v>
      </c>
      <c r="T94">
        <f>+H94+L94+P94</f>
        <v>11</v>
      </c>
      <c r="U94">
        <f>(F94*1-H94*1)+(J94*1-L94*1)+(N94*1-P94*1)</f>
        <v>-11</v>
      </c>
    </row>
  </sheetData>
  <autoFilter ref="A4:G94"/>
  <printOptions/>
  <pageMargins left="0.7874015748031497" right="0.7874015748031497" top="0.3937007874015748" bottom="0.7874015748031497" header="0.11811023622047245" footer="0.31496062992125984"/>
  <pageSetup fitToHeight="2" fitToWidth="1" horizontalDpi="300" verticalDpi="300" orientation="portrait" paperSize="9" scale="33" r:id="rId1"/>
  <headerFooter alignWithMargins="0">
    <oddFooter>&amp;RTT-Bezirk  LB  18.03.07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BV53"/>
  <sheetViews>
    <sheetView zoomScale="75" zoomScaleNormal="75" workbookViewId="0" topLeftCell="A4">
      <selection activeCell="AF44" sqref="AF44"/>
    </sheetView>
  </sheetViews>
  <sheetFormatPr defaultColWidth="11.421875" defaultRowHeight="12.75"/>
  <cols>
    <col min="1" max="1" width="4.7109375" style="21" customWidth="1"/>
    <col min="2" max="2" width="3.00390625" style="21" customWidth="1"/>
    <col min="3" max="3" width="1.8515625" style="21" customWidth="1"/>
    <col min="4" max="4" width="2.28125" style="21" customWidth="1"/>
    <col min="5" max="5" width="13.7109375" style="21" customWidth="1"/>
    <col min="6" max="6" width="1.7109375" style="21" customWidth="1"/>
    <col min="7" max="7" width="13.7109375" style="21" customWidth="1"/>
    <col min="8" max="8" width="2.00390625" style="21" customWidth="1"/>
    <col min="9" max="9" width="2.00390625" style="70" customWidth="1"/>
    <col min="10" max="10" width="2.00390625" style="21" customWidth="1"/>
    <col min="11" max="11" width="2.421875" style="21" customWidth="1"/>
    <col min="12" max="12" width="2.00390625" style="21" customWidth="1"/>
    <col min="13" max="13" width="2.28125" style="21" customWidth="1"/>
    <col min="14" max="14" width="2.00390625" style="21" customWidth="1"/>
    <col min="15" max="15" width="3.00390625" style="21" customWidth="1"/>
    <col min="16" max="16" width="4.421875" style="21" customWidth="1"/>
    <col min="17" max="18" width="2.00390625" style="21" customWidth="1"/>
    <col min="19" max="19" width="3.57421875" style="21" customWidth="1"/>
    <col min="20" max="20" width="0.2890625" style="21" customWidth="1"/>
    <col min="21" max="21" width="3.28125" style="21" customWidth="1"/>
    <col min="22" max="22" width="1.8515625" style="21" customWidth="1"/>
    <col min="23" max="24" width="3.28125" style="21" customWidth="1"/>
    <col min="25" max="25" width="1.8515625" style="21" customWidth="1"/>
    <col min="26" max="26" width="4.7109375" style="21" customWidth="1"/>
    <col min="27" max="27" width="2.00390625" style="21" customWidth="1"/>
    <col min="28" max="28" width="3.28125" style="21" customWidth="1"/>
    <col min="29" max="29" width="2.00390625" style="21" customWidth="1"/>
    <col min="30" max="31" width="10.7109375" style="21" customWidth="1"/>
    <col min="32" max="33" width="11.421875" style="21" customWidth="1"/>
    <col min="34" max="34" width="6.8515625" style="21" customWidth="1"/>
    <col min="35" max="36" width="10.7109375" style="21" customWidth="1"/>
    <col min="37" max="42" width="11.421875" style="21" customWidth="1"/>
    <col min="43" max="43" width="6.8515625" style="21" customWidth="1"/>
    <col min="44" max="51" width="11.421875" style="21" customWidth="1"/>
    <col min="52" max="52" width="6.8515625" style="21" customWidth="1"/>
    <col min="53" max="60" width="11.421875" style="21" customWidth="1"/>
    <col min="61" max="61" width="6.8515625" style="21" customWidth="1"/>
    <col min="62" max="69" width="11.421875" style="21" customWidth="1"/>
    <col min="70" max="70" width="6.8515625" style="21" customWidth="1"/>
    <col min="71" max="16384" width="11.421875" style="21" customWidth="1"/>
  </cols>
  <sheetData>
    <row r="1" spans="1:29" ht="30.75" thickBot="1">
      <c r="A1" s="16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6"/>
    </row>
    <row r="4" spans="1:33" ht="18.75">
      <c r="A4" s="115" t="s">
        <v>101</v>
      </c>
      <c r="B4" s="115"/>
      <c r="C4" s="115"/>
      <c r="D4" s="115"/>
      <c r="E4" s="115"/>
      <c r="F4" s="19"/>
      <c r="I4" s="21"/>
      <c r="Z4" s="20"/>
      <c r="AA4" s="20"/>
      <c r="AB4" s="20"/>
      <c r="AC4" s="20"/>
      <c r="AD4" s="20"/>
      <c r="AE4" s="20"/>
      <c r="AF4" s="20"/>
      <c r="AG4" s="20"/>
    </row>
    <row r="5" ht="12.75" hidden="1"/>
    <row r="6" spans="1:28" ht="15.75" customHeight="1">
      <c r="A6" s="19"/>
      <c r="B6" s="19"/>
      <c r="C6" s="19"/>
      <c r="D6" s="19"/>
      <c r="E6" s="19"/>
      <c r="F6" s="19"/>
      <c r="H6" s="119"/>
      <c r="I6" s="120"/>
      <c r="J6" s="119"/>
      <c r="K6" s="119"/>
      <c r="L6" s="119"/>
      <c r="M6" s="119"/>
      <c r="N6" s="20"/>
      <c r="O6" s="20"/>
      <c r="P6" s="20"/>
      <c r="Q6" s="20"/>
      <c r="R6" s="20"/>
      <c r="S6" s="20"/>
      <c r="T6" s="121"/>
      <c r="V6" s="20"/>
      <c r="W6" s="20"/>
      <c r="X6" s="20"/>
      <c r="Y6" s="20"/>
      <c r="Z6" s="20"/>
      <c r="AA6" s="20"/>
      <c r="AB6" s="20"/>
    </row>
    <row r="7" spans="1:29" ht="6" customHeight="1" thickBot="1">
      <c r="A7" s="22"/>
      <c r="B7" s="23"/>
      <c r="C7" s="23"/>
      <c r="D7" s="23"/>
      <c r="E7" s="24"/>
      <c r="F7" s="23"/>
      <c r="G7" s="23"/>
      <c r="H7" s="23"/>
      <c r="I7" s="25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5.75">
      <c r="A8" s="122" t="s">
        <v>26</v>
      </c>
      <c r="B8" s="26" t="s">
        <v>4</v>
      </c>
      <c r="C8" s="27"/>
      <c r="D8" s="28"/>
      <c r="E8" s="79"/>
      <c r="F8" s="113"/>
      <c r="G8" s="29"/>
      <c r="H8" s="30"/>
      <c r="I8" s="31">
        <v>1</v>
      </c>
      <c r="J8" s="32"/>
      <c r="K8" s="30"/>
      <c r="L8" s="31">
        <v>2</v>
      </c>
      <c r="M8" s="32"/>
      <c r="N8" s="30"/>
      <c r="O8" s="31">
        <v>3</v>
      </c>
      <c r="P8" s="32"/>
      <c r="Q8" s="33"/>
      <c r="R8" s="31">
        <v>4</v>
      </c>
      <c r="S8" s="31"/>
      <c r="T8" s="32"/>
      <c r="U8" s="34"/>
      <c r="V8" s="34" t="s">
        <v>41</v>
      </c>
      <c r="W8" s="32"/>
      <c r="X8" s="32"/>
      <c r="Y8" s="35" t="s">
        <v>42</v>
      </c>
      <c r="Z8" s="33"/>
      <c r="AA8" s="36"/>
      <c r="AB8" s="37" t="s">
        <v>1</v>
      </c>
      <c r="AC8" s="38"/>
    </row>
    <row r="9" spans="1:29" ht="13.5" customHeight="1">
      <c r="A9" s="201">
        <v>1</v>
      </c>
      <c r="B9" s="195" t="s">
        <v>15</v>
      </c>
      <c r="C9" s="196"/>
      <c r="D9" s="196"/>
      <c r="E9" s="196"/>
      <c r="F9" s="196"/>
      <c r="G9" s="197"/>
      <c r="H9" s="40"/>
      <c r="I9" s="41"/>
      <c r="J9" s="42"/>
      <c r="K9" s="43">
        <f>$AA$20</f>
        <v>2</v>
      </c>
      <c r="L9" s="44" t="s">
        <v>2</v>
      </c>
      <c r="M9" s="45">
        <f>$AC$20</f>
        <v>4</v>
      </c>
      <c r="N9" s="43">
        <f>$H$24</f>
        <v>0</v>
      </c>
      <c r="O9" s="44" t="s">
        <v>2</v>
      </c>
      <c r="P9" s="45">
        <f>$J$24</f>
        <v>4</v>
      </c>
      <c r="Q9" s="43">
        <f>$H$20</f>
        <v>0</v>
      </c>
      <c r="R9" s="44" t="s">
        <v>2</v>
      </c>
      <c r="S9" s="46">
        <f>$J$20</f>
        <v>4</v>
      </c>
      <c r="T9" s="123"/>
      <c r="U9" s="124">
        <f>SUM(Q10,N10,K10)/2</f>
        <v>0</v>
      </c>
      <c r="V9" s="44" t="s">
        <v>2</v>
      </c>
      <c r="W9" s="45">
        <f>SUM(S10,P10,M10)/2</f>
        <v>3</v>
      </c>
      <c r="X9" s="46">
        <f>SUM(Q9,N9,K9)</f>
        <v>2</v>
      </c>
      <c r="Y9" s="44" t="s">
        <v>2</v>
      </c>
      <c r="Z9" s="46">
        <f>SUM(S9,P9,M9)</f>
        <v>12</v>
      </c>
      <c r="AA9" s="47"/>
      <c r="AB9" s="48">
        <v>4</v>
      </c>
      <c r="AC9" s="49"/>
    </row>
    <row r="10" spans="1:29" ht="21.75" customHeight="1">
      <c r="A10" s="202"/>
      <c r="B10" s="198"/>
      <c r="C10" s="199"/>
      <c r="D10" s="199"/>
      <c r="E10" s="199"/>
      <c r="F10" s="199"/>
      <c r="G10" s="200"/>
      <c r="H10" s="50"/>
      <c r="I10" s="50"/>
      <c r="J10" s="51"/>
      <c r="K10" s="12">
        <f>IF(K9&gt;M9,2,0)</f>
        <v>0</v>
      </c>
      <c r="L10" s="125"/>
      <c r="M10" s="13">
        <f>IF(M9&gt;K9,2,0)</f>
        <v>2</v>
      </c>
      <c r="N10" s="12">
        <f>IF(N9&gt;P9,2,0)</f>
        <v>0</v>
      </c>
      <c r="O10" s="125"/>
      <c r="P10" s="13">
        <f>IF(P9&gt;N9,2,0)</f>
        <v>2</v>
      </c>
      <c r="Q10" s="12">
        <f>IF(Q9&gt;S9,2,0)</f>
        <v>0</v>
      </c>
      <c r="R10" s="125"/>
      <c r="S10" s="13">
        <f>IF(S9&gt;Q9,2,0)</f>
        <v>2</v>
      </c>
      <c r="T10" s="123"/>
      <c r="U10" s="126"/>
      <c r="V10" s="52"/>
      <c r="W10" s="127"/>
      <c r="X10" s="128"/>
      <c r="Y10" s="52"/>
      <c r="Z10" s="128"/>
      <c r="AA10" s="53"/>
      <c r="AB10" s="54"/>
      <c r="AC10" s="129"/>
    </row>
    <row r="11" spans="1:29" ht="13.5" customHeight="1">
      <c r="A11" s="201">
        <v>2</v>
      </c>
      <c r="B11" s="195" t="s">
        <v>19</v>
      </c>
      <c r="C11" s="196"/>
      <c r="D11" s="196"/>
      <c r="E11" s="196"/>
      <c r="F11" s="196"/>
      <c r="G11" s="197"/>
      <c r="H11" s="130">
        <f>$AC$20</f>
        <v>4</v>
      </c>
      <c r="I11" s="44" t="s">
        <v>2</v>
      </c>
      <c r="J11" s="57">
        <f>$AA$20</f>
        <v>2</v>
      </c>
      <c r="K11" s="131"/>
      <c r="L11" s="58"/>
      <c r="M11" s="59"/>
      <c r="N11" s="43">
        <f>$H$21</f>
        <v>0</v>
      </c>
      <c r="O11" s="44" t="s">
        <v>2</v>
      </c>
      <c r="P11" s="45">
        <f>$J$21</f>
        <v>4</v>
      </c>
      <c r="Q11" s="43">
        <f>$H$25</f>
        <v>0</v>
      </c>
      <c r="R11" s="44" t="s">
        <v>2</v>
      </c>
      <c r="S11" s="46">
        <f>$J$25</f>
        <v>4</v>
      </c>
      <c r="T11" s="123"/>
      <c r="U11" s="124">
        <f>SUM(H12,N12,Q12)/2</f>
        <v>1</v>
      </c>
      <c r="V11" s="44" t="s">
        <v>2</v>
      </c>
      <c r="W11" s="45">
        <f>SUM(S12,P12,J12)/2</f>
        <v>2</v>
      </c>
      <c r="X11" s="46">
        <f>SUM(Q11,N11,H11)</f>
        <v>4</v>
      </c>
      <c r="Y11" s="44" t="s">
        <v>2</v>
      </c>
      <c r="Z11" s="46">
        <f>SUM(S11,P11,J11)</f>
        <v>10</v>
      </c>
      <c r="AA11" s="47"/>
      <c r="AB11" s="48"/>
      <c r="AC11" s="49"/>
    </row>
    <row r="12" spans="1:29" ht="13.5" customHeight="1">
      <c r="A12" s="202"/>
      <c r="B12" s="198" t="s">
        <v>8</v>
      </c>
      <c r="C12" s="199"/>
      <c r="D12" s="199"/>
      <c r="E12" s="199"/>
      <c r="F12" s="199"/>
      <c r="G12" s="200"/>
      <c r="H12" s="12">
        <f>IF(H11&gt;J11,2,0)</f>
        <v>2</v>
      </c>
      <c r="I12" s="125"/>
      <c r="J12" s="13">
        <f>IF(J11&gt;H11,2,0)</f>
        <v>0</v>
      </c>
      <c r="K12" s="132"/>
      <c r="L12" s="133"/>
      <c r="M12" s="133"/>
      <c r="N12" s="12">
        <f>IF(N11&gt;P11,2,0)</f>
        <v>0</v>
      </c>
      <c r="O12" s="125"/>
      <c r="P12" s="13">
        <f>IF(P11&gt;N11,2,0)</f>
        <v>2</v>
      </c>
      <c r="Q12" s="12">
        <f>IF(Q11&gt;S11,2,0)</f>
        <v>0</v>
      </c>
      <c r="R12" s="125"/>
      <c r="S12" s="13">
        <f>IF(S11&gt;Q11,2,0)</f>
        <v>2</v>
      </c>
      <c r="T12" s="123"/>
      <c r="U12" s="126"/>
      <c r="V12" s="108"/>
      <c r="W12" s="127"/>
      <c r="X12" s="134"/>
      <c r="Y12" s="52"/>
      <c r="Z12" s="135"/>
      <c r="AA12" s="53"/>
      <c r="AB12" s="54">
        <v>3</v>
      </c>
      <c r="AC12" s="55"/>
    </row>
    <row r="13" spans="1:29" ht="13.5" customHeight="1">
      <c r="A13" s="201">
        <v>3</v>
      </c>
      <c r="B13" s="195" t="s">
        <v>24</v>
      </c>
      <c r="C13" s="196"/>
      <c r="D13" s="196"/>
      <c r="E13" s="196"/>
      <c r="F13" s="196"/>
      <c r="G13" s="197"/>
      <c r="H13" s="136">
        <f>$J$24</f>
        <v>4</v>
      </c>
      <c r="I13" s="137" t="s">
        <v>2</v>
      </c>
      <c r="J13" s="92">
        <f>$H$24</f>
        <v>0</v>
      </c>
      <c r="K13" s="136">
        <f>$J$21</f>
        <v>4</v>
      </c>
      <c r="L13" s="77" t="s">
        <v>2</v>
      </c>
      <c r="M13" s="138">
        <f>$H$21</f>
        <v>0</v>
      </c>
      <c r="N13" s="139"/>
      <c r="O13" s="140"/>
      <c r="P13" s="141"/>
      <c r="Q13" s="142">
        <f>$AA$21</f>
        <v>4</v>
      </c>
      <c r="R13" s="137" t="s">
        <v>2</v>
      </c>
      <c r="S13" s="142">
        <f>$AC$21</f>
        <v>1</v>
      </c>
      <c r="T13" s="123"/>
      <c r="U13" s="124">
        <f>SUM(Q14,K14,H14)/2</f>
        <v>3</v>
      </c>
      <c r="V13" s="44" t="s">
        <v>2</v>
      </c>
      <c r="W13" s="45">
        <f>SUM(S14,M14,J14)/2</f>
        <v>0</v>
      </c>
      <c r="X13" s="43">
        <f>SUM(Q13,K13,H13)</f>
        <v>12</v>
      </c>
      <c r="Y13" s="44" t="s">
        <v>2</v>
      </c>
      <c r="Z13" s="45">
        <f>SUM(S13,M13,J13)</f>
        <v>1</v>
      </c>
      <c r="AA13" s="47"/>
      <c r="AB13" s="48"/>
      <c r="AC13" s="49"/>
    </row>
    <row r="14" spans="1:29" ht="13.5" customHeight="1">
      <c r="A14" s="202"/>
      <c r="B14" s="198" t="s">
        <v>8</v>
      </c>
      <c r="C14" s="199"/>
      <c r="D14" s="199"/>
      <c r="E14" s="199"/>
      <c r="F14" s="199"/>
      <c r="G14" s="200"/>
      <c r="H14" s="12">
        <f>IF(H13&gt;J13,2,0)</f>
        <v>2</v>
      </c>
      <c r="I14" s="125"/>
      <c r="J14" s="13">
        <f>IF(J13&gt;H13,2,0)</f>
        <v>0</v>
      </c>
      <c r="K14" s="12">
        <f>IF(K13&gt;M13,2,0)</f>
        <v>2</v>
      </c>
      <c r="L14" s="125"/>
      <c r="M14" s="13">
        <f>IF(M13&gt;K13,2,0)</f>
        <v>0</v>
      </c>
      <c r="N14" s="143"/>
      <c r="O14" s="144"/>
      <c r="P14" s="144"/>
      <c r="Q14" s="12">
        <f>IF(Q13&gt;S13,2,0)</f>
        <v>2</v>
      </c>
      <c r="R14" s="125"/>
      <c r="S14" s="13">
        <f>IF(S13&gt;Q13,2,0)</f>
        <v>0</v>
      </c>
      <c r="T14" s="145"/>
      <c r="U14" s="146"/>
      <c r="V14" s="52"/>
      <c r="X14" s="147"/>
      <c r="Y14" s="52"/>
      <c r="Z14" s="128"/>
      <c r="AA14" s="53"/>
      <c r="AB14" s="54">
        <v>1</v>
      </c>
      <c r="AC14" s="55"/>
    </row>
    <row r="15" spans="1:29" ht="13.5" customHeight="1">
      <c r="A15" s="201">
        <v>4</v>
      </c>
      <c r="B15" s="195" t="s">
        <v>12</v>
      </c>
      <c r="C15" s="196"/>
      <c r="D15" s="196"/>
      <c r="E15" s="196"/>
      <c r="F15" s="196"/>
      <c r="G15" s="197"/>
      <c r="H15" s="130">
        <f>$J$20</f>
        <v>4</v>
      </c>
      <c r="I15" s="44" t="s">
        <v>2</v>
      </c>
      <c r="J15" s="57">
        <f>$H$20</f>
        <v>0</v>
      </c>
      <c r="K15" s="56">
        <f>$J$25</f>
        <v>4</v>
      </c>
      <c r="L15" s="39" t="s">
        <v>2</v>
      </c>
      <c r="M15" s="57">
        <f>$H$25</f>
        <v>0</v>
      </c>
      <c r="N15" s="56">
        <f>$AC$21</f>
        <v>1</v>
      </c>
      <c r="O15" s="44" t="s">
        <v>2</v>
      </c>
      <c r="P15" s="45">
        <f>$AA$21</f>
        <v>4</v>
      </c>
      <c r="Q15" s="60"/>
      <c r="R15" s="41"/>
      <c r="S15" s="41"/>
      <c r="T15" s="123"/>
      <c r="U15" s="124">
        <f>SUM(N16,K16,H16)/2</f>
        <v>2</v>
      </c>
      <c r="V15" s="44" t="s">
        <v>2</v>
      </c>
      <c r="W15" s="45">
        <f>SUM(J16,P16,M16)/2</f>
        <v>1</v>
      </c>
      <c r="X15" s="46">
        <f>SUM(N15,K15,H15)</f>
        <v>9</v>
      </c>
      <c r="Y15" s="44" t="s">
        <v>2</v>
      </c>
      <c r="Z15" s="46">
        <f>SUM(P15,M15,J15)</f>
        <v>4</v>
      </c>
      <c r="AA15" s="47"/>
      <c r="AB15" s="48"/>
      <c r="AC15" s="49"/>
    </row>
    <row r="16" spans="1:29" ht="13.5" customHeight="1" thickBot="1">
      <c r="A16" s="202"/>
      <c r="B16" s="198" t="s">
        <v>8</v>
      </c>
      <c r="C16" s="199"/>
      <c r="D16" s="199"/>
      <c r="E16" s="199"/>
      <c r="F16" s="199"/>
      <c r="G16" s="200"/>
      <c r="H16" s="61">
        <f>IF(H15&gt;J15,2,0)</f>
        <v>2</v>
      </c>
      <c r="I16" s="148"/>
      <c r="J16" s="63">
        <f>IF(J15&gt;H15,2,0)</f>
        <v>0</v>
      </c>
      <c r="K16" s="61">
        <f>IF(K15&gt;M15,2,0)</f>
        <v>2</v>
      </c>
      <c r="L16" s="148"/>
      <c r="M16" s="63">
        <f>IF(M15&gt;K15,2,0)</f>
        <v>0</v>
      </c>
      <c r="N16" s="61">
        <f>IF(N15&gt;P15,2,0)</f>
        <v>0</v>
      </c>
      <c r="O16" s="148"/>
      <c r="P16" s="111">
        <f>IF(P15&gt;N15,2,0)</f>
        <v>2</v>
      </c>
      <c r="Q16" s="149"/>
      <c r="R16" s="64"/>
      <c r="S16" s="64"/>
      <c r="T16" s="150"/>
      <c r="U16" s="65"/>
      <c r="V16" s="62"/>
      <c r="W16" s="66"/>
      <c r="X16" s="65"/>
      <c r="Y16" s="62"/>
      <c r="Z16" s="66"/>
      <c r="AA16" s="67"/>
      <c r="AB16" s="68">
        <v>2</v>
      </c>
      <c r="AC16" s="69"/>
    </row>
    <row r="17" spans="1:29" ht="19.5" customHeight="1" thickBot="1">
      <c r="A17" s="70"/>
      <c r="I17" s="21"/>
      <c r="K17" s="70"/>
      <c r="L17" s="70"/>
      <c r="R17" s="105"/>
      <c r="U17" s="71">
        <f>SUM(U9:U15)</f>
        <v>6</v>
      </c>
      <c r="V17" s="71"/>
      <c r="W17" s="71">
        <f>SUM(W9:W15)</f>
        <v>6</v>
      </c>
      <c r="X17" s="71">
        <f>SUM(X9:X15)</f>
        <v>27</v>
      </c>
      <c r="Y17" s="71"/>
      <c r="Z17" s="71">
        <f>SUM(Z9:Z15)</f>
        <v>27</v>
      </c>
      <c r="AC17" s="72"/>
    </row>
    <row r="18" spans="1:29" ht="12.75" customHeight="1" thickBot="1">
      <c r="A18" s="73"/>
      <c r="B18" s="74"/>
      <c r="C18" s="75"/>
      <c r="D18" s="75"/>
      <c r="E18" s="117" t="s">
        <v>4</v>
      </c>
      <c r="F18" s="117"/>
      <c r="G18" s="117" t="s">
        <v>4</v>
      </c>
      <c r="H18" s="151" t="s">
        <v>43</v>
      </c>
      <c r="I18" s="151"/>
      <c r="J18" s="152"/>
      <c r="K18" s="153"/>
      <c r="L18" s="154"/>
      <c r="M18" s="155"/>
      <c r="N18" s="151"/>
      <c r="O18" s="156"/>
      <c r="P18" s="151" t="s">
        <v>4</v>
      </c>
      <c r="Q18" s="151"/>
      <c r="R18" s="157"/>
      <c r="S18" s="151"/>
      <c r="T18" s="151"/>
      <c r="U18" s="151"/>
      <c r="V18" s="151" t="s">
        <v>4</v>
      </c>
      <c r="W18" s="151"/>
      <c r="X18" s="151"/>
      <c r="Y18" s="151"/>
      <c r="Z18" s="151"/>
      <c r="AA18" s="151" t="s">
        <v>43</v>
      </c>
      <c r="AB18" s="151"/>
      <c r="AC18" s="76"/>
    </row>
    <row r="19" spans="1:29" ht="12.75" customHeight="1">
      <c r="A19" s="70"/>
      <c r="B19" s="78" t="s">
        <v>28</v>
      </c>
      <c r="C19" s="79"/>
      <c r="D19" s="79"/>
      <c r="E19" s="79"/>
      <c r="F19" s="79"/>
      <c r="G19" s="79"/>
      <c r="H19" s="79"/>
      <c r="I19" s="79"/>
      <c r="J19" s="80"/>
      <c r="K19" s="70"/>
      <c r="L19" s="72"/>
      <c r="M19" s="78" t="s">
        <v>29</v>
      </c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</row>
    <row r="20" spans="1:74" s="23" customFormat="1" ht="15" customHeight="1">
      <c r="A20" s="73"/>
      <c r="B20" s="106">
        <v>1</v>
      </c>
      <c r="C20" s="158" t="s">
        <v>27</v>
      </c>
      <c r="D20" s="107">
        <v>4</v>
      </c>
      <c r="E20" s="159" t="str">
        <f>+B9</f>
        <v>Höpfigheim 1</v>
      </c>
      <c r="F20" s="81" t="s">
        <v>27</v>
      </c>
      <c r="G20" s="160" t="str">
        <f>B15</f>
        <v>Großvillars 1</v>
      </c>
      <c r="H20" s="82">
        <v>0</v>
      </c>
      <c r="I20" s="83" t="s">
        <v>2</v>
      </c>
      <c r="J20" s="84">
        <v>4</v>
      </c>
      <c r="K20" s="85"/>
      <c r="L20" s="86"/>
      <c r="M20" s="161">
        <v>1</v>
      </c>
      <c r="N20" s="88" t="s">
        <v>27</v>
      </c>
      <c r="O20" s="162">
        <v>2</v>
      </c>
      <c r="P20" s="56" t="str">
        <f>B9</f>
        <v>Höpfigheim 1</v>
      </c>
      <c r="Q20" s="85"/>
      <c r="R20" s="87"/>
      <c r="S20" s="87"/>
      <c r="T20" s="85"/>
      <c r="U20" s="89"/>
      <c r="V20" s="56" t="s">
        <v>27</v>
      </c>
      <c r="W20" s="56" t="str">
        <f>B11</f>
        <v>Hofen 1</v>
      </c>
      <c r="X20" s="56"/>
      <c r="Y20" s="56"/>
      <c r="Z20" s="56"/>
      <c r="AA20" s="90">
        <v>2</v>
      </c>
      <c r="AB20" s="91" t="s">
        <v>2</v>
      </c>
      <c r="AC20" s="84">
        <v>4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</row>
    <row r="21" spans="1:74" s="23" customFormat="1" ht="15" customHeight="1" thickBot="1">
      <c r="A21" s="92"/>
      <c r="B21" s="189">
        <v>2</v>
      </c>
      <c r="C21" s="164" t="s">
        <v>27</v>
      </c>
      <c r="D21" s="190">
        <v>3</v>
      </c>
      <c r="E21" s="165" t="str">
        <f>+B11</f>
        <v>Hofen 1</v>
      </c>
      <c r="F21" s="166" t="s">
        <v>27</v>
      </c>
      <c r="G21" s="167" t="str">
        <f>B13</f>
        <v>Ötisheim 1</v>
      </c>
      <c r="H21" s="93">
        <v>0</v>
      </c>
      <c r="I21" s="94" t="s">
        <v>2</v>
      </c>
      <c r="J21" s="95">
        <v>4</v>
      </c>
      <c r="K21" s="70"/>
      <c r="L21" s="72"/>
      <c r="M21" s="168">
        <v>3</v>
      </c>
      <c r="N21" s="103" t="s">
        <v>27</v>
      </c>
      <c r="O21" s="169">
        <v>4</v>
      </c>
      <c r="P21" s="170" t="str">
        <f>B13</f>
        <v>Ötisheim 1</v>
      </c>
      <c r="Q21" s="171"/>
      <c r="R21" s="172"/>
      <c r="S21" s="172"/>
      <c r="T21" s="171"/>
      <c r="U21" s="173"/>
      <c r="V21" s="170" t="s">
        <v>27</v>
      </c>
      <c r="W21" s="170" t="str">
        <f>B15</f>
        <v>Großvillars 1</v>
      </c>
      <c r="X21" s="170"/>
      <c r="Y21" s="170"/>
      <c r="Z21" s="170"/>
      <c r="AA21" s="174">
        <v>4</v>
      </c>
      <c r="AB21" s="175" t="s">
        <v>2</v>
      </c>
      <c r="AC21" s="104">
        <v>1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1:74" s="23" customFormat="1" ht="6" customHeight="1" thickBot="1">
      <c r="A22" s="25"/>
      <c r="E22" s="176"/>
      <c r="G22" s="176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s="99" customFormat="1" ht="12.75" customHeight="1">
      <c r="A23" s="25"/>
      <c r="B23" s="78" t="s">
        <v>30</v>
      </c>
      <c r="C23" s="96"/>
      <c r="D23" s="96"/>
      <c r="E23" s="177"/>
      <c r="F23" s="96"/>
      <c r="G23" s="177"/>
      <c r="H23" s="96"/>
      <c r="I23" s="96"/>
      <c r="J23" s="97"/>
      <c r="K23" s="98"/>
      <c r="L23" s="98"/>
      <c r="M23" s="101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</row>
    <row r="24" spans="1:29" ht="15" customHeight="1">
      <c r="A24" s="25"/>
      <c r="B24" s="106">
        <v>1</v>
      </c>
      <c r="C24" s="158" t="s">
        <v>27</v>
      </c>
      <c r="D24" s="107">
        <v>3</v>
      </c>
      <c r="E24" s="159" t="str">
        <f>B9</f>
        <v>Höpfigheim 1</v>
      </c>
      <c r="F24" s="88" t="s">
        <v>27</v>
      </c>
      <c r="G24" s="159" t="str">
        <f>B13</f>
        <v>Ötisheim 1</v>
      </c>
      <c r="H24" s="90">
        <v>0</v>
      </c>
      <c r="I24" s="83" t="s">
        <v>2</v>
      </c>
      <c r="J24" s="100">
        <v>4</v>
      </c>
      <c r="K24" s="70"/>
      <c r="L24" s="70"/>
      <c r="M24" s="178"/>
      <c r="N24" s="179"/>
      <c r="O24" s="178"/>
      <c r="P24" s="180"/>
      <c r="Q24" s="70"/>
      <c r="R24" s="73"/>
      <c r="S24" s="73"/>
      <c r="T24" s="70"/>
      <c r="U24" s="73"/>
      <c r="V24" s="73"/>
      <c r="W24" s="73"/>
      <c r="X24" s="73"/>
      <c r="Y24" s="73"/>
      <c r="AA24" s="181"/>
      <c r="AB24" s="102"/>
      <c r="AC24" s="110"/>
    </row>
    <row r="25" spans="1:29" ht="15" customHeight="1" thickBot="1">
      <c r="A25" s="98"/>
      <c r="B25" s="182">
        <v>2</v>
      </c>
      <c r="C25" s="183" t="s">
        <v>27</v>
      </c>
      <c r="D25" s="184">
        <v>4</v>
      </c>
      <c r="E25" s="165" t="str">
        <f>B11</f>
        <v>Hofen 1</v>
      </c>
      <c r="F25" s="183" t="s">
        <v>27</v>
      </c>
      <c r="G25" s="165" t="str">
        <f>B15</f>
        <v>Großvillars 1</v>
      </c>
      <c r="H25" s="174">
        <v>0</v>
      </c>
      <c r="I25" s="175" t="s">
        <v>2</v>
      </c>
      <c r="J25" s="95">
        <v>4</v>
      </c>
      <c r="K25" s="70"/>
      <c r="L25" s="70"/>
      <c r="M25" s="185"/>
      <c r="N25" s="179"/>
      <c r="O25" s="185"/>
      <c r="P25" s="25"/>
      <c r="Q25" s="70"/>
      <c r="R25" s="73"/>
      <c r="S25" s="73"/>
      <c r="T25" s="70"/>
      <c r="U25" s="73"/>
      <c r="V25" s="92"/>
      <c r="W25" s="92"/>
      <c r="X25" s="92"/>
      <c r="Y25" s="92"/>
      <c r="Z25" s="92"/>
      <c r="AA25" s="110"/>
      <c r="AB25" s="112"/>
      <c r="AC25" s="110"/>
    </row>
    <row r="26" spans="1:29" ht="8.25" customHeight="1">
      <c r="A26" s="25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9" ht="13.5" thickBot="1"/>
    <row r="30" spans="1:29" ht="30.75" thickBot="1">
      <c r="A30" s="16" t="s">
        <v>103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6"/>
    </row>
    <row r="33" spans="1:30" ht="18.75">
      <c r="A33" s="115" t="s">
        <v>102</v>
      </c>
      <c r="B33" s="115"/>
      <c r="C33" s="115"/>
      <c r="D33" s="115"/>
      <c r="E33" s="115"/>
      <c r="F33" s="19"/>
      <c r="I33" s="21"/>
      <c r="Z33" s="20"/>
      <c r="AA33" s="20"/>
      <c r="AB33" s="20"/>
      <c r="AC33" s="20"/>
      <c r="AD33" s="20"/>
    </row>
    <row r="34" spans="1:28" ht="18.75" hidden="1">
      <c r="A34" s="19"/>
      <c r="B34" s="19"/>
      <c r="C34" s="19"/>
      <c r="D34" s="19"/>
      <c r="E34" s="19"/>
      <c r="F34" s="19"/>
      <c r="H34" s="119"/>
      <c r="I34" s="120"/>
      <c r="J34" s="119"/>
      <c r="K34" s="119"/>
      <c r="L34" s="119"/>
      <c r="M34" s="119"/>
      <c r="N34" s="20"/>
      <c r="O34" s="20"/>
      <c r="P34" s="20"/>
      <c r="Q34" s="20"/>
      <c r="R34" s="20"/>
      <c r="S34" s="20"/>
      <c r="T34" s="121"/>
      <c r="V34" s="20"/>
      <c r="W34" s="20"/>
      <c r="X34" s="20"/>
      <c r="Y34" s="20"/>
      <c r="Z34" s="20"/>
      <c r="AA34" s="20"/>
      <c r="AB34" s="20"/>
    </row>
    <row r="35" spans="1:29" ht="16.5" thickBot="1">
      <c r="A35" s="22"/>
      <c r="B35" s="23"/>
      <c r="C35" s="23"/>
      <c r="D35" s="23"/>
      <c r="E35" s="24"/>
      <c r="F35" s="23"/>
      <c r="G35" s="23"/>
      <c r="H35" s="23"/>
      <c r="I35" s="2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5.75">
      <c r="A36" s="122" t="s">
        <v>26</v>
      </c>
      <c r="B36" s="26" t="s">
        <v>4</v>
      </c>
      <c r="C36" s="27"/>
      <c r="D36" s="28"/>
      <c r="E36" s="79"/>
      <c r="F36" s="113"/>
      <c r="G36" s="29"/>
      <c r="H36" s="30"/>
      <c r="I36" s="31">
        <v>1</v>
      </c>
      <c r="J36" s="32"/>
      <c r="K36" s="30"/>
      <c r="L36" s="31">
        <v>2</v>
      </c>
      <c r="M36" s="32"/>
      <c r="N36" s="30"/>
      <c r="O36" s="31">
        <v>3</v>
      </c>
      <c r="P36" s="32"/>
      <c r="Q36" s="33"/>
      <c r="R36" s="31">
        <v>4</v>
      </c>
      <c r="S36" s="31"/>
      <c r="T36" s="32"/>
      <c r="U36" s="34"/>
      <c r="V36" s="34" t="s">
        <v>41</v>
      </c>
      <c r="W36" s="32"/>
      <c r="X36" s="32"/>
      <c r="Y36" s="35" t="s">
        <v>42</v>
      </c>
      <c r="Z36" s="33"/>
      <c r="AA36" s="36"/>
      <c r="AB36" s="37" t="s">
        <v>1</v>
      </c>
      <c r="AC36" s="38"/>
    </row>
    <row r="37" spans="1:29" ht="15.75" customHeight="1">
      <c r="A37" s="201">
        <v>1</v>
      </c>
      <c r="B37" s="195" t="s">
        <v>0</v>
      </c>
      <c r="C37" s="196"/>
      <c r="D37" s="196"/>
      <c r="E37" s="196"/>
      <c r="F37" s="196"/>
      <c r="G37" s="197"/>
      <c r="H37" s="40"/>
      <c r="I37" s="41"/>
      <c r="J37" s="42"/>
      <c r="K37" s="43">
        <f>+AA48</f>
        <v>2</v>
      </c>
      <c r="L37" s="44" t="s">
        <v>2</v>
      </c>
      <c r="M37" s="45">
        <f>+AC48</f>
        <v>4</v>
      </c>
      <c r="N37" s="43">
        <f>+H52</f>
        <v>2</v>
      </c>
      <c r="O37" s="44" t="s">
        <v>2</v>
      </c>
      <c r="P37" s="45">
        <f>+J52</f>
        <v>4</v>
      </c>
      <c r="Q37" s="43">
        <f>+H48</f>
        <v>3</v>
      </c>
      <c r="R37" s="44" t="s">
        <v>2</v>
      </c>
      <c r="S37" s="46">
        <f>+J48</f>
        <v>4</v>
      </c>
      <c r="T37" s="123"/>
      <c r="U37" s="124">
        <f>SUM(Q38,N38,K38)/2</f>
        <v>0</v>
      </c>
      <c r="V37" s="44" t="s">
        <v>2</v>
      </c>
      <c r="W37" s="45">
        <f>SUM(S38,P38,M38)/2</f>
        <v>3</v>
      </c>
      <c r="X37" s="46">
        <f>SUM(Q37,N37,K37)</f>
        <v>7</v>
      </c>
      <c r="Y37" s="44" t="s">
        <v>2</v>
      </c>
      <c r="Z37" s="46">
        <f>SUM(S37,P37,M37)</f>
        <v>12</v>
      </c>
      <c r="AA37" s="47"/>
      <c r="AB37" s="48">
        <v>8</v>
      </c>
      <c r="AC37" s="49"/>
    </row>
    <row r="38" spans="1:29" ht="15.75" customHeight="1">
      <c r="A38" s="202"/>
      <c r="B38" s="198"/>
      <c r="C38" s="199"/>
      <c r="D38" s="199"/>
      <c r="E38" s="199"/>
      <c r="F38" s="199"/>
      <c r="G38" s="200"/>
      <c r="H38" s="50"/>
      <c r="I38" s="50"/>
      <c r="J38" s="51"/>
      <c r="K38" s="12">
        <f>IF(K37&gt;M37,2,0)</f>
        <v>0</v>
      </c>
      <c r="L38" s="125"/>
      <c r="M38" s="13">
        <f>IF(M37&gt;K37,2,0)</f>
        <v>2</v>
      </c>
      <c r="N38" s="12">
        <f>IF(N37&gt;P37,2,0)</f>
        <v>0</v>
      </c>
      <c r="O38" s="125"/>
      <c r="P38" s="13">
        <f>IF(P37&gt;N37,2,0)</f>
        <v>2</v>
      </c>
      <c r="Q38" s="12">
        <f>IF(Q37&gt;S37,2,0)</f>
        <v>0</v>
      </c>
      <c r="R38" s="125"/>
      <c r="S38" s="13">
        <f>IF(S37&gt;Q37,2,0)</f>
        <v>2</v>
      </c>
      <c r="T38" s="123"/>
      <c r="U38" s="126"/>
      <c r="V38" s="52"/>
      <c r="W38" s="127"/>
      <c r="X38" s="128"/>
      <c r="Y38" s="52"/>
      <c r="Z38" s="128"/>
      <c r="AA38" s="53"/>
      <c r="AB38" s="54"/>
      <c r="AC38" s="129"/>
    </row>
    <row r="39" spans="1:29" ht="15.75" customHeight="1">
      <c r="A39" s="201">
        <v>2</v>
      </c>
      <c r="B39" s="195" t="s">
        <v>20</v>
      </c>
      <c r="C39" s="196"/>
      <c r="D39" s="196"/>
      <c r="E39" s="196"/>
      <c r="F39" s="196"/>
      <c r="G39" s="197"/>
      <c r="H39" s="130">
        <f>+AC48</f>
        <v>4</v>
      </c>
      <c r="I39" s="44" t="s">
        <v>2</v>
      </c>
      <c r="J39" s="57">
        <f>+AA48</f>
        <v>2</v>
      </c>
      <c r="K39" s="131"/>
      <c r="L39" s="58"/>
      <c r="M39" s="59"/>
      <c r="N39" s="43">
        <f>+H49</f>
        <v>2</v>
      </c>
      <c r="O39" s="44" t="s">
        <v>2</v>
      </c>
      <c r="P39" s="45">
        <f>+J49</f>
        <v>4</v>
      </c>
      <c r="Q39" s="43">
        <f>+H53</f>
        <v>0</v>
      </c>
      <c r="R39" s="44" t="s">
        <v>2</v>
      </c>
      <c r="S39" s="46">
        <f>+J53</f>
        <v>4</v>
      </c>
      <c r="T39" s="123"/>
      <c r="U39" s="124">
        <f>SUM(H40,N40,Q40)/2</f>
        <v>1</v>
      </c>
      <c r="V39" s="44" t="s">
        <v>2</v>
      </c>
      <c r="W39" s="45">
        <f>SUM(S40,P40,J40)/2</f>
        <v>2</v>
      </c>
      <c r="X39" s="46">
        <f>SUM(Q39,N39,H39)</f>
        <v>6</v>
      </c>
      <c r="Y39" s="44" t="s">
        <v>2</v>
      </c>
      <c r="Z39" s="46">
        <f>SUM(S39,P39,J39)</f>
        <v>10</v>
      </c>
      <c r="AA39" s="47"/>
      <c r="AB39" s="48">
        <v>7</v>
      </c>
      <c r="AC39" s="49"/>
    </row>
    <row r="40" spans="1:29" ht="15.75" customHeight="1">
      <c r="A40" s="202"/>
      <c r="B40" s="198" t="s">
        <v>8</v>
      </c>
      <c r="C40" s="199"/>
      <c r="D40" s="199"/>
      <c r="E40" s="199"/>
      <c r="F40" s="199"/>
      <c r="G40" s="200"/>
      <c r="H40" s="12">
        <f>IF(H39&gt;J39,2,0)</f>
        <v>2</v>
      </c>
      <c r="I40" s="125"/>
      <c r="J40" s="13">
        <f>IF(J39&gt;H39,2,0)</f>
        <v>0</v>
      </c>
      <c r="K40" s="132"/>
      <c r="L40" s="133"/>
      <c r="M40" s="133"/>
      <c r="N40" s="12">
        <f>IF(N39&gt;P39,2,0)</f>
        <v>0</v>
      </c>
      <c r="O40" s="125"/>
      <c r="P40" s="13">
        <f>IF(P39&gt;N39,2,0)</f>
        <v>2</v>
      </c>
      <c r="Q40" s="12">
        <f>IF(Q39&gt;S39,2,0)</f>
        <v>0</v>
      </c>
      <c r="R40" s="125"/>
      <c r="S40" s="13">
        <f>IF(S39&gt;Q39,2,0)</f>
        <v>2</v>
      </c>
      <c r="T40" s="123"/>
      <c r="U40" s="126"/>
      <c r="V40" s="108"/>
      <c r="W40" s="127"/>
      <c r="X40" s="134"/>
      <c r="Y40" s="52"/>
      <c r="Z40" s="135"/>
      <c r="AA40" s="53"/>
      <c r="AB40" s="54"/>
      <c r="AC40" s="55"/>
    </row>
    <row r="41" spans="1:29" ht="15.75" customHeight="1">
      <c r="A41" s="201">
        <v>3</v>
      </c>
      <c r="B41" s="195" t="s">
        <v>18</v>
      </c>
      <c r="C41" s="196"/>
      <c r="D41" s="196"/>
      <c r="E41" s="196"/>
      <c r="F41" s="196"/>
      <c r="G41" s="197"/>
      <c r="H41" s="136">
        <f>+J52</f>
        <v>4</v>
      </c>
      <c r="I41" s="137" t="s">
        <v>2</v>
      </c>
      <c r="J41" s="92">
        <f>+H52</f>
        <v>2</v>
      </c>
      <c r="K41" s="136">
        <f>+J49</f>
        <v>4</v>
      </c>
      <c r="L41" s="77" t="s">
        <v>2</v>
      </c>
      <c r="M41" s="138">
        <f>+H49</f>
        <v>2</v>
      </c>
      <c r="N41" s="139"/>
      <c r="O41" s="140"/>
      <c r="P41" s="141"/>
      <c r="Q41" s="142">
        <f>+AA49</f>
        <v>4</v>
      </c>
      <c r="R41" s="137" t="s">
        <v>2</v>
      </c>
      <c r="S41" s="142">
        <f>+AC49</f>
        <v>1</v>
      </c>
      <c r="T41" s="123"/>
      <c r="U41" s="124">
        <f>SUM(Q42,K42,H42)/2</f>
        <v>3</v>
      </c>
      <c r="V41" s="44" t="s">
        <v>2</v>
      </c>
      <c r="W41" s="45">
        <f>SUM(S42,M42,J42)/2</f>
        <v>0</v>
      </c>
      <c r="X41" s="43">
        <f>SUM(Q41,K41,H41)</f>
        <v>12</v>
      </c>
      <c r="Y41" s="44" t="s">
        <v>2</v>
      </c>
      <c r="Z41" s="45">
        <f>SUM(S41,M41,J41)</f>
        <v>5</v>
      </c>
      <c r="AA41" s="47"/>
      <c r="AB41" s="48">
        <v>5</v>
      </c>
      <c r="AC41" s="49"/>
    </row>
    <row r="42" spans="1:29" ht="15.75" customHeight="1">
      <c r="A42" s="202"/>
      <c r="B42" s="198" t="s">
        <v>8</v>
      </c>
      <c r="C42" s="199"/>
      <c r="D42" s="199"/>
      <c r="E42" s="199"/>
      <c r="F42" s="199"/>
      <c r="G42" s="200"/>
      <c r="H42" s="12">
        <f>IF(H41&gt;J41,2,0)</f>
        <v>2</v>
      </c>
      <c r="I42" s="125"/>
      <c r="J42" s="13">
        <f>IF(J41&gt;H41,2,0)</f>
        <v>0</v>
      </c>
      <c r="K42" s="12">
        <f>IF(K41&gt;M41,2,0)</f>
        <v>2</v>
      </c>
      <c r="L42" s="125"/>
      <c r="M42" s="13">
        <f>IF(M41&gt;K41,2,0)</f>
        <v>0</v>
      </c>
      <c r="N42" s="143"/>
      <c r="O42" s="144"/>
      <c r="P42" s="144"/>
      <c r="Q42" s="12">
        <f>IF(Q41&gt;S41,2,0)</f>
        <v>2</v>
      </c>
      <c r="R42" s="125"/>
      <c r="S42" s="13">
        <f>IF(S41&gt;Q41,2,0)</f>
        <v>0</v>
      </c>
      <c r="T42" s="145"/>
      <c r="U42" s="146"/>
      <c r="V42" s="52"/>
      <c r="X42" s="147"/>
      <c r="Y42" s="52"/>
      <c r="Z42" s="128"/>
      <c r="AA42" s="53"/>
      <c r="AB42" s="54"/>
      <c r="AC42" s="55"/>
    </row>
    <row r="43" spans="1:29" ht="15.75" customHeight="1">
      <c r="A43" s="201">
        <v>4</v>
      </c>
      <c r="B43" s="195" t="s">
        <v>22</v>
      </c>
      <c r="C43" s="196"/>
      <c r="D43" s="196"/>
      <c r="E43" s="196"/>
      <c r="F43" s="196"/>
      <c r="G43" s="197"/>
      <c r="H43" s="130">
        <f>+J48</f>
        <v>4</v>
      </c>
      <c r="I43" s="44" t="s">
        <v>2</v>
      </c>
      <c r="J43" s="57">
        <f>+H48</f>
        <v>3</v>
      </c>
      <c r="K43" s="56">
        <f>+J53</f>
        <v>4</v>
      </c>
      <c r="L43" s="39" t="s">
        <v>2</v>
      </c>
      <c r="M43" s="57">
        <f>+H53</f>
        <v>0</v>
      </c>
      <c r="N43" s="56">
        <f>+AC49</f>
        <v>1</v>
      </c>
      <c r="O43" s="44" t="s">
        <v>2</v>
      </c>
      <c r="P43" s="45">
        <f>+AA49</f>
        <v>4</v>
      </c>
      <c r="Q43" s="60"/>
      <c r="R43" s="41"/>
      <c r="S43" s="41"/>
      <c r="T43" s="123"/>
      <c r="U43" s="124">
        <f>SUM(N44,K44,H44)/2</f>
        <v>2</v>
      </c>
      <c r="V43" s="44" t="s">
        <v>2</v>
      </c>
      <c r="W43" s="45">
        <f>SUM(J44,P44,M44)/2</f>
        <v>1</v>
      </c>
      <c r="X43" s="46">
        <f>SUM(N43,K43,H43)</f>
        <v>9</v>
      </c>
      <c r="Y43" s="44" t="s">
        <v>2</v>
      </c>
      <c r="Z43" s="46">
        <f>SUM(P43,M43,J43)</f>
        <v>7</v>
      </c>
      <c r="AA43" s="47"/>
      <c r="AB43" s="48">
        <v>6</v>
      </c>
      <c r="AC43" s="49"/>
    </row>
    <row r="44" spans="1:29" ht="16.5" customHeight="1" thickBot="1">
      <c r="A44" s="202"/>
      <c r="B44" s="198" t="s">
        <v>8</v>
      </c>
      <c r="C44" s="199"/>
      <c r="D44" s="199"/>
      <c r="E44" s="199"/>
      <c r="F44" s="199"/>
      <c r="G44" s="200"/>
      <c r="H44" s="61">
        <f>IF(H43&gt;J43,2,0)</f>
        <v>2</v>
      </c>
      <c r="I44" s="148"/>
      <c r="J44" s="63">
        <f>IF(J43&gt;H43,2,0)</f>
        <v>0</v>
      </c>
      <c r="K44" s="61">
        <f>IF(K43&gt;M43,2,0)</f>
        <v>2</v>
      </c>
      <c r="L44" s="148"/>
      <c r="M44" s="63">
        <f>IF(M43&gt;K43,2,0)</f>
        <v>0</v>
      </c>
      <c r="N44" s="61">
        <f>IF(N43&gt;P43,2,0)</f>
        <v>0</v>
      </c>
      <c r="O44" s="148"/>
      <c r="P44" s="111">
        <f>IF(P43&gt;N43,2,0)</f>
        <v>2</v>
      </c>
      <c r="Q44" s="149"/>
      <c r="R44" s="64"/>
      <c r="S44" s="64"/>
      <c r="T44" s="150"/>
      <c r="U44" s="65"/>
      <c r="V44" s="62"/>
      <c r="W44" s="66"/>
      <c r="X44" s="65"/>
      <c r="Y44" s="62"/>
      <c r="Z44" s="66"/>
      <c r="AA44" s="67"/>
      <c r="AB44" s="68"/>
      <c r="AC44" s="69"/>
    </row>
    <row r="45" spans="1:29" ht="13.5" thickBot="1">
      <c r="A45" s="70"/>
      <c r="I45" s="21"/>
      <c r="K45" s="70"/>
      <c r="L45" s="70"/>
      <c r="R45" s="105"/>
      <c r="U45" s="71">
        <f>SUM(U37:U43)</f>
        <v>6</v>
      </c>
      <c r="V45" s="71"/>
      <c r="W45" s="71">
        <f>SUM(W37:W43)</f>
        <v>6</v>
      </c>
      <c r="X45" s="71">
        <f>SUM(X37:X43)</f>
        <v>34</v>
      </c>
      <c r="Y45" s="71"/>
      <c r="Z45" s="71">
        <f>SUM(Z37:Z43)</f>
        <v>34</v>
      </c>
      <c r="AC45" s="72"/>
    </row>
    <row r="46" spans="1:29" ht="16.5" thickBot="1">
      <c r="A46" s="73"/>
      <c r="B46" s="74"/>
      <c r="C46" s="75"/>
      <c r="D46" s="75"/>
      <c r="E46" s="117" t="s">
        <v>4</v>
      </c>
      <c r="F46" s="117"/>
      <c r="G46" s="117" t="s">
        <v>4</v>
      </c>
      <c r="H46" s="151" t="s">
        <v>43</v>
      </c>
      <c r="I46" s="151"/>
      <c r="J46" s="152"/>
      <c r="K46" s="153"/>
      <c r="L46" s="154"/>
      <c r="M46" s="155"/>
      <c r="N46" s="151"/>
      <c r="O46" s="156"/>
      <c r="P46" s="151" t="s">
        <v>4</v>
      </c>
      <c r="Q46" s="151"/>
      <c r="R46" s="157"/>
      <c r="S46" s="151"/>
      <c r="T46" s="151"/>
      <c r="U46" s="151"/>
      <c r="V46" s="151" t="s">
        <v>4</v>
      </c>
      <c r="W46" s="151"/>
      <c r="X46" s="151"/>
      <c r="Y46" s="151"/>
      <c r="Z46" s="151"/>
      <c r="AA46" s="151" t="s">
        <v>43</v>
      </c>
      <c r="AB46" s="151"/>
      <c r="AC46" s="76"/>
    </row>
    <row r="47" spans="1:29" ht="12.75">
      <c r="A47" s="70"/>
      <c r="B47" s="78" t="s">
        <v>28</v>
      </c>
      <c r="C47" s="79"/>
      <c r="D47" s="79"/>
      <c r="E47" s="79"/>
      <c r="F47" s="79"/>
      <c r="G47" s="79"/>
      <c r="H47" s="79"/>
      <c r="I47" s="79"/>
      <c r="J47" s="80"/>
      <c r="K47" s="70"/>
      <c r="L47" s="72"/>
      <c r="M47" s="78" t="s">
        <v>29</v>
      </c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80"/>
    </row>
    <row r="48" spans="1:29" ht="15.75" customHeight="1">
      <c r="A48" s="73"/>
      <c r="B48" s="106">
        <v>1</v>
      </c>
      <c r="C48" s="158" t="s">
        <v>27</v>
      </c>
      <c r="D48" s="107">
        <v>4</v>
      </c>
      <c r="E48" s="159" t="str">
        <f>+B37</f>
        <v>Großbottwar 1</v>
      </c>
      <c r="F48" s="81" t="s">
        <v>27</v>
      </c>
      <c r="G48" s="160" t="str">
        <f>B43</f>
        <v>Großvillars 3</v>
      </c>
      <c r="H48" s="82">
        <v>3</v>
      </c>
      <c r="I48" s="83" t="s">
        <v>2</v>
      </c>
      <c r="J48" s="84">
        <v>4</v>
      </c>
      <c r="K48" s="85"/>
      <c r="L48" s="86"/>
      <c r="M48" s="161">
        <v>1</v>
      </c>
      <c r="N48" s="88" t="s">
        <v>27</v>
      </c>
      <c r="O48" s="162">
        <v>2</v>
      </c>
      <c r="P48" s="56" t="str">
        <f>B37</f>
        <v>Großbottwar 1</v>
      </c>
      <c r="Q48" s="85"/>
      <c r="R48" s="87"/>
      <c r="S48" s="87"/>
      <c r="T48" s="85"/>
      <c r="U48" s="89"/>
      <c r="V48" s="56" t="s">
        <v>27</v>
      </c>
      <c r="W48" s="56" t="str">
        <f>B39</f>
        <v>Hofen 2</v>
      </c>
      <c r="X48" s="56"/>
      <c r="Y48" s="56"/>
      <c r="Z48" s="56"/>
      <c r="AA48" s="90">
        <v>2</v>
      </c>
      <c r="AB48" s="91" t="s">
        <v>2</v>
      </c>
      <c r="AC48" s="84">
        <v>4</v>
      </c>
    </row>
    <row r="49" spans="1:29" ht="16.5" thickBot="1">
      <c r="A49" s="92"/>
      <c r="B49" s="189">
        <v>2</v>
      </c>
      <c r="C49" s="164" t="s">
        <v>27</v>
      </c>
      <c r="D49" s="190">
        <v>3</v>
      </c>
      <c r="E49" s="165" t="str">
        <f>+B39</f>
        <v>Hofen 2</v>
      </c>
      <c r="F49" s="166" t="s">
        <v>27</v>
      </c>
      <c r="G49" s="167" t="str">
        <f>B41</f>
        <v>Ötisheim 2</v>
      </c>
      <c r="H49" s="93">
        <v>2</v>
      </c>
      <c r="I49" s="94" t="s">
        <v>2</v>
      </c>
      <c r="J49" s="95">
        <v>4</v>
      </c>
      <c r="K49" s="70"/>
      <c r="L49" s="72"/>
      <c r="M49" s="168">
        <v>3</v>
      </c>
      <c r="N49" s="103" t="s">
        <v>27</v>
      </c>
      <c r="O49" s="169">
        <v>4</v>
      </c>
      <c r="P49" s="170" t="str">
        <f>B41</f>
        <v>Ötisheim 2</v>
      </c>
      <c r="Q49" s="171"/>
      <c r="R49" s="172"/>
      <c r="S49" s="172"/>
      <c r="T49" s="171"/>
      <c r="U49" s="173"/>
      <c r="V49" s="170" t="s">
        <v>27</v>
      </c>
      <c r="W49" s="170" t="str">
        <f>B43</f>
        <v>Großvillars 3</v>
      </c>
      <c r="X49" s="170"/>
      <c r="Y49" s="170"/>
      <c r="Z49" s="170"/>
      <c r="AA49" s="174">
        <v>4</v>
      </c>
      <c r="AB49" s="175" t="s">
        <v>2</v>
      </c>
      <c r="AC49" s="104">
        <v>1</v>
      </c>
    </row>
    <row r="50" spans="1:29" ht="16.5" thickBot="1">
      <c r="A50" s="25"/>
      <c r="B50" s="23"/>
      <c r="C50" s="23"/>
      <c r="D50" s="23"/>
      <c r="E50" s="176"/>
      <c r="F50" s="23"/>
      <c r="G50" s="176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8.75">
      <c r="A51" s="25"/>
      <c r="B51" s="78" t="s">
        <v>30</v>
      </c>
      <c r="C51" s="96"/>
      <c r="D51" s="96"/>
      <c r="E51" s="177"/>
      <c r="F51" s="96"/>
      <c r="G51" s="177"/>
      <c r="H51" s="96"/>
      <c r="I51" s="96"/>
      <c r="J51" s="97"/>
      <c r="K51" s="98"/>
      <c r="L51" s="98"/>
      <c r="M51" s="101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ht="15.75">
      <c r="A52" s="25"/>
      <c r="B52" s="106">
        <v>1</v>
      </c>
      <c r="C52" s="158" t="s">
        <v>27</v>
      </c>
      <c r="D52" s="107">
        <v>3</v>
      </c>
      <c r="E52" s="159" t="str">
        <f>B37</f>
        <v>Großbottwar 1</v>
      </c>
      <c r="F52" s="88" t="s">
        <v>27</v>
      </c>
      <c r="G52" s="159" t="str">
        <f>B41</f>
        <v>Ötisheim 2</v>
      </c>
      <c r="H52" s="90">
        <v>2</v>
      </c>
      <c r="I52" s="83" t="s">
        <v>2</v>
      </c>
      <c r="J52" s="100">
        <v>4</v>
      </c>
      <c r="K52" s="70"/>
      <c r="L52" s="70"/>
      <c r="M52" s="178"/>
      <c r="N52" s="179"/>
      <c r="O52" s="178"/>
      <c r="P52" s="180"/>
      <c r="Q52" s="70"/>
      <c r="R52" s="73"/>
      <c r="S52" s="73"/>
      <c r="T52" s="70"/>
      <c r="U52" s="73"/>
      <c r="V52" s="73"/>
      <c r="W52" s="73"/>
      <c r="X52" s="73"/>
      <c r="Y52" s="73"/>
      <c r="AA52" s="181"/>
      <c r="AB52" s="102"/>
      <c r="AC52" s="110"/>
    </row>
    <row r="53" spans="1:29" ht="19.5" thickBot="1">
      <c r="A53" s="98"/>
      <c r="B53" s="182">
        <v>2</v>
      </c>
      <c r="C53" s="183" t="s">
        <v>27</v>
      </c>
      <c r="D53" s="184">
        <v>4</v>
      </c>
      <c r="E53" s="165" t="str">
        <f>B39</f>
        <v>Hofen 2</v>
      </c>
      <c r="F53" s="183" t="s">
        <v>27</v>
      </c>
      <c r="G53" s="165" t="str">
        <f>B43</f>
        <v>Großvillars 3</v>
      </c>
      <c r="H53" s="174">
        <v>0</v>
      </c>
      <c r="I53" s="191" t="s">
        <v>2</v>
      </c>
      <c r="J53" s="95">
        <v>4</v>
      </c>
      <c r="K53" s="70"/>
      <c r="L53" s="70"/>
      <c r="M53" s="185"/>
      <c r="N53" s="179"/>
      <c r="O53" s="185"/>
      <c r="P53" s="25"/>
      <c r="Q53" s="70"/>
      <c r="R53" s="73"/>
      <c r="S53" s="73"/>
      <c r="T53" s="70"/>
      <c r="U53" s="73"/>
      <c r="V53" s="92"/>
      <c r="W53" s="92"/>
      <c r="X53" s="92"/>
      <c r="Y53" s="92"/>
      <c r="Z53" s="92"/>
      <c r="AA53" s="110"/>
      <c r="AB53" s="112"/>
      <c r="AC53" s="110"/>
    </row>
  </sheetData>
  <mergeCells count="16">
    <mergeCell ref="A41:A42"/>
    <mergeCell ref="B41:G42"/>
    <mergeCell ref="A43:A44"/>
    <mergeCell ref="B43:G44"/>
    <mergeCell ref="A37:A38"/>
    <mergeCell ref="B37:G38"/>
    <mergeCell ref="A39:A40"/>
    <mergeCell ref="B39:G40"/>
    <mergeCell ref="A13:A14"/>
    <mergeCell ref="B13:G14"/>
    <mergeCell ref="A15:A16"/>
    <mergeCell ref="B15:G16"/>
    <mergeCell ref="B9:G10"/>
    <mergeCell ref="A9:A10"/>
    <mergeCell ref="A11:A12"/>
    <mergeCell ref="B11:G12"/>
  </mergeCells>
  <printOptions/>
  <pageMargins left="0.49" right="0.1968503937007874" top="0.3937007874015748" bottom="0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BV53"/>
  <sheetViews>
    <sheetView zoomScale="75" zoomScaleNormal="75" workbookViewId="0" topLeftCell="A1">
      <selection activeCell="AB42" sqref="AB42"/>
    </sheetView>
  </sheetViews>
  <sheetFormatPr defaultColWidth="11.421875" defaultRowHeight="12.75"/>
  <cols>
    <col min="1" max="1" width="4.7109375" style="21" customWidth="1"/>
    <col min="2" max="2" width="2.57421875" style="21" customWidth="1"/>
    <col min="3" max="3" width="1.8515625" style="21" customWidth="1"/>
    <col min="4" max="4" width="2.57421875" style="21" customWidth="1"/>
    <col min="5" max="5" width="13.574218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70" customWidth="1"/>
    <col min="10" max="10" width="2.00390625" style="21" customWidth="1"/>
    <col min="11" max="11" width="2.421875" style="21" customWidth="1"/>
    <col min="12" max="12" width="2.00390625" style="21" customWidth="1"/>
    <col min="13" max="13" width="2.57421875" style="21" customWidth="1"/>
    <col min="14" max="14" width="2.00390625" style="21" customWidth="1"/>
    <col min="15" max="15" width="2.57421875" style="21" customWidth="1"/>
    <col min="16" max="16" width="4.7109375" style="21" customWidth="1"/>
    <col min="17" max="19" width="2.00390625" style="21" customWidth="1"/>
    <col min="20" max="20" width="0.2890625" style="21" customWidth="1"/>
    <col min="21" max="21" width="2.57421875" style="21" customWidth="1"/>
    <col min="22" max="22" width="1.8515625" style="21" customWidth="1"/>
    <col min="23" max="23" width="5.00390625" style="21" customWidth="1"/>
    <col min="24" max="24" width="3.28125" style="21" customWidth="1"/>
    <col min="25" max="25" width="1.8515625" style="21" customWidth="1"/>
    <col min="26" max="26" width="4.00390625" style="21" customWidth="1"/>
    <col min="27" max="27" width="2.00390625" style="21" customWidth="1"/>
    <col min="28" max="28" width="3.28125" style="21" customWidth="1"/>
    <col min="29" max="29" width="2.00390625" style="21" customWidth="1"/>
    <col min="30" max="31" width="10.7109375" style="21" customWidth="1"/>
    <col min="32" max="33" width="11.421875" style="21" customWidth="1"/>
    <col min="34" max="34" width="6.8515625" style="21" customWidth="1"/>
    <col min="35" max="36" width="10.7109375" style="21" customWidth="1"/>
    <col min="37" max="42" width="11.421875" style="21" customWidth="1"/>
    <col min="43" max="43" width="6.8515625" style="21" customWidth="1"/>
    <col min="44" max="51" width="11.421875" style="21" customWidth="1"/>
    <col min="52" max="52" width="6.8515625" style="21" customWidth="1"/>
    <col min="53" max="60" width="11.421875" style="21" customWidth="1"/>
    <col min="61" max="61" width="6.8515625" style="21" customWidth="1"/>
    <col min="62" max="69" width="11.421875" style="21" customWidth="1"/>
    <col min="70" max="70" width="6.8515625" style="21" customWidth="1"/>
    <col min="71" max="16384" width="11.421875" style="21" customWidth="1"/>
  </cols>
  <sheetData>
    <row r="1" spans="1:29" ht="30.75" thickBot="1">
      <c r="A1" s="16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6"/>
    </row>
    <row r="4" spans="1:33" ht="18.75">
      <c r="A4" s="115" t="s">
        <v>104</v>
      </c>
      <c r="B4" s="115"/>
      <c r="C4" s="115"/>
      <c r="D4" s="115"/>
      <c r="E4" s="115"/>
      <c r="F4" s="19"/>
      <c r="I4" s="21"/>
      <c r="Z4" s="20"/>
      <c r="AA4" s="20"/>
      <c r="AB4" s="20"/>
      <c r="AC4" s="20"/>
      <c r="AD4" s="20"/>
      <c r="AE4" s="20"/>
      <c r="AF4" s="20"/>
      <c r="AG4" s="20"/>
    </row>
    <row r="5" ht="12.75" hidden="1"/>
    <row r="6" spans="1:28" ht="15.75" customHeight="1">
      <c r="A6" s="19"/>
      <c r="B6" s="19"/>
      <c r="C6" s="19"/>
      <c r="D6" s="19"/>
      <c r="E6" s="19"/>
      <c r="F6" s="19"/>
      <c r="H6" s="119"/>
      <c r="I6" s="120"/>
      <c r="J6" s="119"/>
      <c r="K6" s="119"/>
      <c r="L6" s="119"/>
      <c r="M6" s="119"/>
      <c r="N6" s="20"/>
      <c r="O6" s="20"/>
      <c r="P6" s="20"/>
      <c r="Q6" s="20"/>
      <c r="R6" s="20"/>
      <c r="S6" s="20"/>
      <c r="T6" s="121"/>
      <c r="V6" s="20"/>
      <c r="W6" s="20"/>
      <c r="X6" s="20"/>
      <c r="Y6" s="20"/>
      <c r="Z6" s="20"/>
      <c r="AA6" s="20"/>
      <c r="AB6" s="20"/>
    </row>
    <row r="7" spans="1:29" ht="6" customHeight="1" thickBot="1">
      <c r="A7" s="22"/>
      <c r="B7" s="23"/>
      <c r="C7" s="23"/>
      <c r="D7" s="23"/>
      <c r="E7" s="24"/>
      <c r="F7" s="23"/>
      <c r="G7" s="23"/>
      <c r="H7" s="23"/>
      <c r="I7" s="25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5.75">
      <c r="A8" s="122" t="s">
        <v>26</v>
      </c>
      <c r="B8" s="26" t="s">
        <v>4</v>
      </c>
      <c r="C8" s="27"/>
      <c r="D8" s="28"/>
      <c r="E8" s="79"/>
      <c r="F8" s="113"/>
      <c r="G8" s="29"/>
      <c r="H8" s="30"/>
      <c r="I8" s="31">
        <v>1</v>
      </c>
      <c r="J8" s="32"/>
      <c r="K8" s="30"/>
      <c r="L8" s="31">
        <v>2</v>
      </c>
      <c r="M8" s="32"/>
      <c r="N8" s="30"/>
      <c r="O8" s="31">
        <v>3</v>
      </c>
      <c r="P8" s="32"/>
      <c r="Q8" s="33"/>
      <c r="R8" s="31">
        <v>4</v>
      </c>
      <c r="S8" s="31"/>
      <c r="T8" s="32"/>
      <c r="U8" s="34"/>
      <c r="V8" s="34" t="s">
        <v>41</v>
      </c>
      <c r="W8" s="32"/>
      <c r="X8" s="32"/>
      <c r="Y8" s="35" t="s">
        <v>42</v>
      </c>
      <c r="Z8" s="33"/>
      <c r="AA8" s="36"/>
      <c r="AB8" s="37" t="s">
        <v>1</v>
      </c>
      <c r="AC8" s="38"/>
    </row>
    <row r="9" spans="1:29" ht="13.5" customHeight="1">
      <c r="A9" s="201">
        <v>1</v>
      </c>
      <c r="B9" s="195" t="s">
        <v>16</v>
      </c>
      <c r="C9" s="196"/>
      <c r="D9" s="196"/>
      <c r="E9" s="196"/>
      <c r="F9" s="196"/>
      <c r="G9" s="197"/>
      <c r="H9" s="40"/>
      <c r="I9" s="41"/>
      <c r="J9" s="42"/>
      <c r="K9" s="43">
        <f>$AA$20</f>
        <v>1</v>
      </c>
      <c r="L9" s="44" t="s">
        <v>2</v>
      </c>
      <c r="M9" s="45">
        <f>$AC$20</f>
        <v>4</v>
      </c>
      <c r="N9" s="43">
        <f>$H$24</f>
        <v>4</v>
      </c>
      <c r="O9" s="44" t="s">
        <v>2</v>
      </c>
      <c r="P9" s="45">
        <f>$J$24</f>
        <v>3</v>
      </c>
      <c r="Q9" s="43">
        <f>$H$20</f>
        <v>0</v>
      </c>
      <c r="R9" s="44" t="s">
        <v>2</v>
      </c>
      <c r="S9" s="46">
        <f>$J$20</f>
        <v>4</v>
      </c>
      <c r="T9" s="123"/>
      <c r="U9" s="124">
        <f>SUM(Q10,N10,K10)/2</f>
        <v>1</v>
      </c>
      <c r="V9" s="44" t="s">
        <v>2</v>
      </c>
      <c r="W9" s="45">
        <f>SUM(S10,P10,M10)/2</f>
        <v>2</v>
      </c>
      <c r="X9" s="46">
        <f>SUM(Q9,N9,K9)</f>
        <v>5</v>
      </c>
      <c r="Y9" s="44" t="s">
        <v>2</v>
      </c>
      <c r="Z9" s="46">
        <f>SUM(S9,P9,M9)</f>
        <v>11</v>
      </c>
      <c r="AA9" s="47"/>
      <c r="AB9" s="48">
        <v>11</v>
      </c>
      <c r="AC9" s="49"/>
    </row>
    <row r="10" spans="1:29" ht="13.5" customHeight="1">
      <c r="A10" s="202"/>
      <c r="B10" s="198"/>
      <c r="C10" s="199"/>
      <c r="D10" s="199"/>
      <c r="E10" s="199"/>
      <c r="F10" s="199"/>
      <c r="G10" s="200"/>
      <c r="H10" s="50"/>
      <c r="I10" s="50"/>
      <c r="J10" s="51"/>
      <c r="K10" s="12">
        <f>IF(K9&gt;M9,2,0)</f>
        <v>0</v>
      </c>
      <c r="L10" s="125"/>
      <c r="M10" s="13">
        <f>IF(M9&gt;K9,2,0)</f>
        <v>2</v>
      </c>
      <c r="N10" s="12">
        <f>IF(N9&gt;P9,2,0)</f>
        <v>2</v>
      </c>
      <c r="O10" s="125"/>
      <c r="P10" s="13">
        <f>IF(P9&gt;N9,2,0)</f>
        <v>0</v>
      </c>
      <c r="Q10" s="12">
        <f>IF(Q9&gt;S9,2,0)</f>
        <v>0</v>
      </c>
      <c r="R10" s="125"/>
      <c r="S10" s="13">
        <f>IF(S9&gt;Q9,2,0)</f>
        <v>2</v>
      </c>
      <c r="T10" s="123"/>
      <c r="U10" s="126"/>
      <c r="V10" s="52"/>
      <c r="W10" s="127"/>
      <c r="X10" s="128"/>
      <c r="Y10" s="52"/>
      <c r="Z10" s="128"/>
      <c r="AA10" s="53"/>
      <c r="AB10" s="54"/>
      <c r="AC10" s="129"/>
    </row>
    <row r="11" spans="1:29" ht="13.5" customHeight="1">
      <c r="A11" s="201">
        <v>2</v>
      </c>
      <c r="B11" s="195" t="s">
        <v>40</v>
      </c>
      <c r="C11" s="196"/>
      <c r="D11" s="196"/>
      <c r="E11" s="196"/>
      <c r="F11" s="196"/>
      <c r="G11" s="197"/>
      <c r="H11" s="130">
        <f>$AC$20</f>
        <v>4</v>
      </c>
      <c r="I11" s="44" t="s">
        <v>2</v>
      </c>
      <c r="J11" s="57">
        <f>$AA$20</f>
        <v>1</v>
      </c>
      <c r="K11" s="131"/>
      <c r="L11" s="58"/>
      <c r="M11" s="59"/>
      <c r="N11" s="43">
        <f>$H$21</f>
        <v>4</v>
      </c>
      <c r="O11" s="44" t="s">
        <v>2</v>
      </c>
      <c r="P11" s="45">
        <f>$J$21</f>
        <v>0</v>
      </c>
      <c r="Q11" s="43">
        <f>$H$25</f>
        <v>2</v>
      </c>
      <c r="R11" s="44" t="s">
        <v>2</v>
      </c>
      <c r="S11" s="46">
        <f>$J$25</f>
        <v>4</v>
      </c>
      <c r="T11" s="123"/>
      <c r="U11" s="124">
        <f>SUM(H12,N12,Q12)/2</f>
        <v>2</v>
      </c>
      <c r="V11" s="44" t="s">
        <v>2</v>
      </c>
      <c r="W11" s="45">
        <f>SUM(S12,P12,J12)/2</f>
        <v>1</v>
      </c>
      <c r="X11" s="46">
        <f>SUM(Q11,N11,H11)</f>
        <v>10</v>
      </c>
      <c r="Y11" s="44" t="s">
        <v>2</v>
      </c>
      <c r="Z11" s="46">
        <f>SUM(S11,P11,J11)</f>
        <v>5</v>
      </c>
      <c r="AA11" s="47"/>
      <c r="AB11" s="48">
        <v>10</v>
      </c>
      <c r="AC11" s="49"/>
    </row>
    <row r="12" spans="1:29" ht="13.5" customHeight="1">
      <c r="A12" s="202"/>
      <c r="B12" s="198" t="s">
        <v>8</v>
      </c>
      <c r="C12" s="199"/>
      <c r="D12" s="199"/>
      <c r="E12" s="199"/>
      <c r="F12" s="199"/>
      <c r="G12" s="200"/>
      <c r="H12" s="12">
        <f>IF(H11&gt;J11,2,0)</f>
        <v>2</v>
      </c>
      <c r="I12" s="125"/>
      <c r="J12" s="13">
        <f>IF(J11&gt;H11,2,0)</f>
        <v>0</v>
      </c>
      <c r="K12" s="132"/>
      <c r="L12" s="133"/>
      <c r="M12" s="133"/>
      <c r="N12" s="12">
        <f>IF(N11&gt;P11,2,0)</f>
        <v>2</v>
      </c>
      <c r="O12" s="125"/>
      <c r="P12" s="13">
        <f>IF(P11&gt;N11,2,0)</f>
        <v>0</v>
      </c>
      <c r="Q12" s="12">
        <f>IF(Q11&gt;S11,2,0)</f>
        <v>0</v>
      </c>
      <c r="R12" s="125"/>
      <c r="S12" s="13">
        <f>IF(S11&gt;Q11,2,0)</f>
        <v>2</v>
      </c>
      <c r="T12" s="123"/>
      <c r="U12" s="126"/>
      <c r="V12" s="108"/>
      <c r="W12" s="127"/>
      <c r="X12" s="134"/>
      <c r="Y12" s="52"/>
      <c r="Z12" s="135"/>
      <c r="AA12" s="53"/>
      <c r="AB12" s="54"/>
      <c r="AC12" s="55"/>
    </row>
    <row r="13" spans="1:29" ht="13.5" customHeight="1">
      <c r="A13" s="201">
        <v>3</v>
      </c>
      <c r="B13" s="195" t="s">
        <v>35</v>
      </c>
      <c r="C13" s="196"/>
      <c r="D13" s="196"/>
      <c r="E13" s="196"/>
      <c r="F13" s="196"/>
      <c r="G13" s="197"/>
      <c r="H13" s="136">
        <f>$J$24</f>
        <v>3</v>
      </c>
      <c r="I13" s="137" t="s">
        <v>2</v>
      </c>
      <c r="J13" s="92">
        <f>$H$24</f>
        <v>4</v>
      </c>
      <c r="K13" s="136">
        <f>$J$21</f>
        <v>0</v>
      </c>
      <c r="L13" s="77" t="s">
        <v>2</v>
      </c>
      <c r="M13" s="138">
        <f>$H$21</f>
        <v>4</v>
      </c>
      <c r="N13" s="139"/>
      <c r="O13" s="140"/>
      <c r="P13" s="141"/>
      <c r="Q13" s="142">
        <f>$AA$21</f>
        <v>0</v>
      </c>
      <c r="R13" s="137" t="s">
        <v>2</v>
      </c>
      <c r="S13" s="142">
        <f>$AC$21</f>
        <v>4</v>
      </c>
      <c r="T13" s="123"/>
      <c r="U13" s="124">
        <f>SUM(Q14,K14,H14)/2</f>
        <v>0</v>
      </c>
      <c r="V13" s="44" t="s">
        <v>2</v>
      </c>
      <c r="W13" s="45">
        <f>SUM(S14,M14,J14)/2</f>
        <v>3</v>
      </c>
      <c r="X13" s="43">
        <f>SUM(Q13,K13,H13)</f>
        <v>3</v>
      </c>
      <c r="Y13" s="44" t="s">
        <v>2</v>
      </c>
      <c r="Z13" s="45">
        <f>SUM(S13,M13,J13)</f>
        <v>12</v>
      </c>
      <c r="AA13" s="47"/>
      <c r="AB13" s="48">
        <v>12</v>
      </c>
      <c r="AC13" s="49"/>
    </row>
    <row r="14" spans="1:29" ht="13.5" customHeight="1">
      <c r="A14" s="202"/>
      <c r="B14" s="198" t="s">
        <v>8</v>
      </c>
      <c r="C14" s="199"/>
      <c r="D14" s="199"/>
      <c r="E14" s="199"/>
      <c r="F14" s="199"/>
      <c r="G14" s="200"/>
      <c r="H14" s="12">
        <f>IF(H13&gt;J13,2,0)</f>
        <v>0</v>
      </c>
      <c r="I14" s="125"/>
      <c r="J14" s="13">
        <f>IF(J13&gt;H13,2,0)</f>
        <v>2</v>
      </c>
      <c r="K14" s="12">
        <f>IF(K13&gt;M13,2,0)</f>
        <v>0</v>
      </c>
      <c r="L14" s="125"/>
      <c r="M14" s="13">
        <f>IF(M13&gt;K13,2,0)</f>
        <v>2</v>
      </c>
      <c r="N14" s="143"/>
      <c r="O14" s="144"/>
      <c r="P14" s="144"/>
      <c r="Q14" s="12">
        <f>IF(Q13&gt;S13,2,0)</f>
        <v>0</v>
      </c>
      <c r="R14" s="125"/>
      <c r="S14" s="13">
        <f>IF(S13&gt;Q13,2,0)</f>
        <v>2</v>
      </c>
      <c r="T14" s="145"/>
      <c r="U14" s="146"/>
      <c r="V14" s="52"/>
      <c r="X14" s="147"/>
      <c r="Y14" s="52"/>
      <c r="Z14" s="128"/>
      <c r="AA14" s="53"/>
      <c r="AB14" s="54"/>
      <c r="AC14" s="55"/>
    </row>
    <row r="15" spans="1:29" ht="13.5" customHeight="1">
      <c r="A15" s="201">
        <v>4</v>
      </c>
      <c r="B15" s="195" t="s">
        <v>13</v>
      </c>
      <c r="C15" s="196"/>
      <c r="D15" s="196"/>
      <c r="E15" s="196"/>
      <c r="F15" s="196"/>
      <c r="G15" s="197"/>
      <c r="H15" s="130">
        <f>$J$20</f>
        <v>4</v>
      </c>
      <c r="I15" s="44" t="s">
        <v>2</v>
      </c>
      <c r="J15" s="57">
        <f>$H$20</f>
        <v>0</v>
      </c>
      <c r="K15" s="56">
        <f>$J$25</f>
        <v>4</v>
      </c>
      <c r="L15" s="39" t="s">
        <v>2</v>
      </c>
      <c r="M15" s="57">
        <f>$H$25</f>
        <v>2</v>
      </c>
      <c r="N15" s="56">
        <f>$AC$21</f>
        <v>4</v>
      </c>
      <c r="O15" s="44" t="s">
        <v>2</v>
      </c>
      <c r="P15" s="45">
        <f>$AA$21</f>
        <v>0</v>
      </c>
      <c r="Q15" s="60"/>
      <c r="R15" s="41"/>
      <c r="S15" s="41"/>
      <c r="T15" s="123"/>
      <c r="U15" s="124">
        <f>SUM(N16,K16,H16)/2</f>
        <v>3</v>
      </c>
      <c r="V15" s="44" t="s">
        <v>2</v>
      </c>
      <c r="W15" s="45">
        <f>SUM(J16,P16,M16)/2</f>
        <v>0</v>
      </c>
      <c r="X15" s="46">
        <f>SUM(N15,K15,H15)</f>
        <v>12</v>
      </c>
      <c r="Y15" s="44" t="s">
        <v>2</v>
      </c>
      <c r="Z15" s="46">
        <f>SUM(P15,M15,J15)</f>
        <v>2</v>
      </c>
      <c r="AA15" s="47"/>
      <c r="AB15" s="48">
        <v>9</v>
      </c>
      <c r="AC15" s="49"/>
    </row>
    <row r="16" spans="1:29" ht="13.5" customHeight="1" thickBot="1">
      <c r="A16" s="202"/>
      <c r="B16" s="198" t="s">
        <v>8</v>
      </c>
      <c r="C16" s="199"/>
      <c r="D16" s="199"/>
      <c r="E16" s="199"/>
      <c r="F16" s="199"/>
      <c r="G16" s="200"/>
      <c r="H16" s="61">
        <f>IF(H15&gt;J15,2,0)</f>
        <v>2</v>
      </c>
      <c r="I16" s="148"/>
      <c r="J16" s="63">
        <f>IF(J15&gt;H15,2,0)</f>
        <v>0</v>
      </c>
      <c r="K16" s="61">
        <f>IF(K15&gt;M15,2,0)</f>
        <v>2</v>
      </c>
      <c r="L16" s="148"/>
      <c r="M16" s="63">
        <f>IF(M15&gt;K15,2,0)</f>
        <v>0</v>
      </c>
      <c r="N16" s="61">
        <f>IF(N15&gt;P15,2,0)</f>
        <v>2</v>
      </c>
      <c r="O16" s="148"/>
      <c r="P16" s="111">
        <f>IF(P15&gt;N15,2,0)</f>
        <v>0</v>
      </c>
      <c r="Q16" s="149"/>
      <c r="R16" s="64"/>
      <c r="S16" s="64"/>
      <c r="T16" s="150"/>
      <c r="U16" s="65"/>
      <c r="V16" s="62"/>
      <c r="W16" s="66"/>
      <c r="X16" s="65"/>
      <c r="Y16" s="62"/>
      <c r="Z16" s="66"/>
      <c r="AA16" s="67"/>
      <c r="AB16" s="68"/>
      <c r="AC16" s="69"/>
    </row>
    <row r="17" spans="1:29" ht="19.5" customHeight="1" thickBot="1">
      <c r="A17" s="70"/>
      <c r="I17" s="21"/>
      <c r="K17" s="70"/>
      <c r="L17" s="70"/>
      <c r="R17" s="105"/>
      <c r="U17" s="71">
        <f>SUM(U9:U15)</f>
        <v>6</v>
      </c>
      <c r="V17" s="71"/>
      <c r="W17" s="71">
        <f>SUM(W9:W15)</f>
        <v>6</v>
      </c>
      <c r="X17" s="71">
        <f>SUM(X9:X15)</f>
        <v>30</v>
      </c>
      <c r="Y17" s="71"/>
      <c r="Z17" s="71">
        <f>SUM(Z9:Z15)</f>
        <v>30</v>
      </c>
      <c r="AC17" s="72"/>
    </row>
    <row r="18" spans="1:29" ht="12.75" customHeight="1" thickBot="1">
      <c r="A18" s="73"/>
      <c r="B18" s="74"/>
      <c r="C18" s="75"/>
      <c r="D18" s="75"/>
      <c r="E18" s="117" t="s">
        <v>4</v>
      </c>
      <c r="F18" s="117"/>
      <c r="G18" s="117" t="s">
        <v>4</v>
      </c>
      <c r="H18" s="151" t="s">
        <v>43</v>
      </c>
      <c r="I18" s="151"/>
      <c r="J18" s="152"/>
      <c r="K18" s="153"/>
      <c r="L18" s="154"/>
      <c r="M18" s="155"/>
      <c r="N18" s="151"/>
      <c r="O18" s="156"/>
      <c r="P18" s="151" t="s">
        <v>4</v>
      </c>
      <c r="Q18" s="151"/>
      <c r="R18" s="157"/>
      <c r="S18" s="151"/>
      <c r="T18" s="151"/>
      <c r="U18" s="151"/>
      <c r="V18" s="151" t="s">
        <v>4</v>
      </c>
      <c r="W18" s="151"/>
      <c r="X18" s="151"/>
      <c r="Y18" s="151"/>
      <c r="Z18" s="151"/>
      <c r="AA18" s="151" t="s">
        <v>43</v>
      </c>
      <c r="AB18" s="151"/>
      <c r="AC18" s="76"/>
    </row>
    <row r="19" spans="1:29" ht="12.75" customHeight="1">
      <c r="A19" s="70"/>
      <c r="B19" s="78" t="s">
        <v>28</v>
      </c>
      <c r="C19" s="79"/>
      <c r="D19" s="79"/>
      <c r="E19" s="79"/>
      <c r="F19" s="79"/>
      <c r="G19" s="79"/>
      <c r="H19" s="79"/>
      <c r="I19" s="79"/>
      <c r="J19" s="80"/>
      <c r="K19" s="70"/>
      <c r="L19" s="72"/>
      <c r="M19" s="78" t="s">
        <v>29</v>
      </c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</row>
    <row r="20" spans="1:74" s="23" customFormat="1" ht="15" customHeight="1">
      <c r="A20" s="73"/>
      <c r="B20" s="106">
        <v>1</v>
      </c>
      <c r="C20" s="158" t="s">
        <v>27</v>
      </c>
      <c r="D20" s="107">
        <v>4</v>
      </c>
      <c r="E20" s="159" t="str">
        <f>+B9</f>
        <v>Höpfigheim 2</v>
      </c>
      <c r="F20" s="81" t="s">
        <v>27</v>
      </c>
      <c r="G20" s="160" t="str">
        <f>B15</f>
        <v>Großvillars 2</v>
      </c>
      <c r="H20" s="82">
        <v>0</v>
      </c>
      <c r="I20" s="83" t="s">
        <v>2</v>
      </c>
      <c r="J20" s="84">
        <v>4</v>
      </c>
      <c r="K20" s="85"/>
      <c r="L20" s="86"/>
      <c r="M20" s="161">
        <v>1</v>
      </c>
      <c r="N20" s="88" t="s">
        <v>27</v>
      </c>
      <c r="O20" s="162">
        <v>2</v>
      </c>
      <c r="P20" s="56" t="str">
        <f>B9</f>
        <v>Höpfigheim 2</v>
      </c>
      <c r="Q20" s="85"/>
      <c r="R20" s="87"/>
      <c r="S20" s="87"/>
      <c r="T20" s="85"/>
      <c r="U20" s="89"/>
      <c r="V20" s="56" t="s">
        <v>27</v>
      </c>
      <c r="W20" s="56" t="str">
        <f>B11</f>
        <v>Freiberg</v>
      </c>
      <c r="X20" s="56"/>
      <c r="Y20" s="56"/>
      <c r="Z20" s="56"/>
      <c r="AA20" s="90">
        <v>1</v>
      </c>
      <c r="AB20" s="91" t="s">
        <v>2</v>
      </c>
      <c r="AC20" s="84">
        <v>4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</row>
    <row r="21" spans="1:74" s="23" customFormat="1" ht="15" customHeight="1" thickBot="1">
      <c r="A21" s="92"/>
      <c r="B21" s="189">
        <v>2</v>
      </c>
      <c r="C21" s="164" t="s">
        <v>27</v>
      </c>
      <c r="D21" s="190">
        <v>3</v>
      </c>
      <c r="E21" s="165" t="str">
        <f>+B11</f>
        <v>Freiberg</v>
      </c>
      <c r="F21" s="166" t="s">
        <v>27</v>
      </c>
      <c r="G21" s="167" t="str">
        <f>B13</f>
        <v>Mönsheim 1</v>
      </c>
      <c r="H21" s="93">
        <v>4</v>
      </c>
      <c r="I21" s="94" t="s">
        <v>2</v>
      </c>
      <c r="J21" s="95">
        <v>0</v>
      </c>
      <c r="K21" s="70"/>
      <c r="L21" s="72"/>
      <c r="M21" s="168">
        <v>3</v>
      </c>
      <c r="N21" s="103" t="s">
        <v>27</v>
      </c>
      <c r="O21" s="169">
        <v>4</v>
      </c>
      <c r="P21" s="170" t="str">
        <f>B13</f>
        <v>Mönsheim 1</v>
      </c>
      <c r="Q21" s="171"/>
      <c r="R21" s="172"/>
      <c r="S21" s="172"/>
      <c r="T21" s="171"/>
      <c r="U21" s="173"/>
      <c r="V21" s="170" t="s">
        <v>27</v>
      </c>
      <c r="W21" s="170" t="str">
        <f>B15</f>
        <v>Großvillars 2</v>
      </c>
      <c r="X21" s="170"/>
      <c r="Y21" s="170"/>
      <c r="Z21" s="170"/>
      <c r="AA21" s="174">
        <v>0</v>
      </c>
      <c r="AB21" s="175" t="s">
        <v>2</v>
      </c>
      <c r="AC21" s="104">
        <v>4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1:74" s="23" customFormat="1" ht="6" customHeight="1" thickBot="1">
      <c r="A22" s="25"/>
      <c r="E22" s="176"/>
      <c r="G22" s="176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s="99" customFormat="1" ht="12.75" customHeight="1">
      <c r="A23" s="25"/>
      <c r="B23" s="78" t="s">
        <v>30</v>
      </c>
      <c r="C23" s="96"/>
      <c r="D23" s="96"/>
      <c r="E23" s="177"/>
      <c r="F23" s="96"/>
      <c r="G23" s="177"/>
      <c r="H23" s="96"/>
      <c r="I23" s="96"/>
      <c r="J23" s="97"/>
      <c r="K23" s="98"/>
      <c r="L23" s="98"/>
      <c r="M23" s="101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</row>
    <row r="24" spans="1:29" ht="15" customHeight="1">
      <c r="A24" s="25"/>
      <c r="B24" s="106">
        <v>1</v>
      </c>
      <c r="C24" s="158" t="s">
        <v>27</v>
      </c>
      <c r="D24" s="107">
        <v>3</v>
      </c>
      <c r="E24" s="159" t="str">
        <f>B9</f>
        <v>Höpfigheim 2</v>
      </c>
      <c r="F24" s="88" t="s">
        <v>27</v>
      </c>
      <c r="G24" s="159" t="str">
        <f>B13</f>
        <v>Mönsheim 1</v>
      </c>
      <c r="H24" s="90">
        <v>4</v>
      </c>
      <c r="I24" s="83" t="s">
        <v>2</v>
      </c>
      <c r="J24" s="100">
        <v>3</v>
      </c>
      <c r="K24" s="70"/>
      <c r="L24" s="70"/>
      <c r="M24" s="178"/>
      <c r="N24" s="179"/>
      <c r="O24" s="178"/>
      <c r="P24" s="180"/>
      <c r="Q24" s="70"/>
      <c r="R24" s="73"/>
      <c r="S24" s="73"/>
      <c r="T24" s="70"/>
      <c r="U24" s="73"/>
      <c r="V24" s="73"/>
      <c r="W24" s="73"/>
      <c r="X24" s="73"/>
      <c r="Y24" s="73"/>
      <c r="AA24" s="181"/>
      <c r="AB24" s="102"/>
      <c r="AC24" s="110"/>
    </row>
    <row r="25" spans="1:29" ht="15" customHeight="1" thickBot="1">
      <c r="A25" s="98"/>
      <c r="B25" s="182">
        <v>2</v>
      </c>
      <c r="C25" s="183" t="s">
        <v>27</v>
      </c>
      <c r="D25" s="184">
        <v>4</v>
      </c>
      <c r="E25" s="165" t="str">
        <f>B11</f>
        <v>Freiberg</v>
      </c>
      <c r="F25" s="183" t="s">
        <v>27</v>
      </c>
      <c r="G25" s="165" t="str">
        <f>B15</f>
        <v>Großvillars 2</v>
      </c>
      <c r="H25" s="174">
        <v>2</v>
      </c>
      <c r="I25" s="175" t="s">
        <v>2</v>
      </c>
      <c r="J25" s="95">
        <v>4</v>
      </c>
      <c r="K25" s="70"/>
      <c r="L25" s="70"/>
      <c r="M25" s="185"/>
      <c r="N25" s="179"/>
      <c r="O25" s="185"/>
      <c r="P25" s="25"/>
      <c r="Q25" s="70"/>
      <c r="R25" s="73"/>
      <c r="S25" s="73"/>
      <c r="T25" s="70"/>
      <c r="U25" s="73"/>
      <c r="V25" s="92"/>
      <c r="W25" s="92"/>
      <c r="X25" s="92"/>
      <c r="Y25" s="92"/>
      <c r="Z25" s="92"/>
      <c r="AA25" s="110"/>
      <c r="AB25" s="112"/>
      <c r="AC25" s="110"/>
    </row>
    <row r="26" spans="1:29" ht="8.25" customHeight="1">
      <c r="A26" s="25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9" ht="13.5" thickBot="1"/>
    <row r="30" spans="1:29" ht="30.75" thickBot="1">
      <c r="A30" s="16" t="s">
        <v>103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6"/>
    </row>
    <row r="33" spans="1:30" ht="18.75">
      <c r="A33" s="115" t="s">
        <v>105</v>
      </c>
      <c r="B33" s="115"/>
      <c r="C33" s="115"/>
      <c r="D33" s="115"/>
      <c r="E33" s="115"/>
      <c r="F33" s="19"/>
      <c r="I33" s="21"/>
      <c r="Z33" s="20"/>
      <c r="AA33" s="20"/>
      <c r="AB33" s="20"/>
      <c r="AC33" s="20"/>
      <c r="AD33" s="20"/>
    </row>
    <row r="34" spans="1:28" ht="18.75" hidden="1">
      <c r="A34" s="19"/>
      <c r="B34" s="19"/>
      <c r="C34" s="19"/>
      <c r="D34" s="19"/>
      <c r="E34" s="19"/>
      <c r="F34" s="19"/>
      <c r="H34" s="119"/>
      <c r="I34" s="120"/>
      <c r="J34" s="119"/>
      <c r="K34" s="119"/>
      <c r="L34" s="119"/>
      <c r="M34" s="119"/>
      <c r="N34" s="20"/>
      <c r="O34" s="20"/>
      <c r="P34" s="20"/>
      <c r="Q34" s="20"/>
      <c r="R34" s="20"/>
      <c r="S34" s="20"/>
      <c r="T34" s="121"/>
      <c r="V34" s="20"/>
      <c r="W34" s="20"/>
      <c r="X34" s="20"/>
      <c r="Y34" s="20"/>
      <c r="Z34" s="20"/>
      <c r="AA34" s="20"/>
      <c r="AB34" s="20"/>
    </row>
    <row r="35" spans="1:29" ht="16.5" thickBot="1">
      <c r="A35" s="22"/>
      <c r="B35" s="23"/>
      <c r="C35" s="23"/>
      <c r="D35" s="23"/>
      <c r="E35" s="24"/>
      <c r="F35" s="23"/>
      <c r="G35" s="23"/>
      <c r="H35" s="23"/>
      <c r="I35" s="2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5.75">
      <c r="A36" s="122" t="s">
        <v>26</v>
      </c>
      <c r="B36" s="26" t="s">
        <v>4</v>
      </c>
      <c r="C36" s="27"/>
      <c r="D36" s="28"/>
      <c r="E36" s="79"/>
      <c r="F36" s="113"/>
      <c r="G36" s="29"/>
      <c r="H36" s="30"/>
      <c r="I36" s="31">
        <v>1</v>
      </c>
      <c r="J36" s="32"/>
      <c r="K36" s="30"/>
      <c r="L36" s="31">
        <v>2</v>
      </c>
      <c r="M36" s="32"/>
      <c r="N36" s="30"/>
      <c r="O36" s="31">
        <v>3</v>
      </c>
      <c r="P36" s="32"/>
      <c r="Q36" s="33"/>
      <c r="R36" s="31">
        <v>4</v>
      </c>
      <c r="S36" s="31"/>
      <c r="T36" s="32"/>
      <c r="U36" s="34"/>
      <c r="V36" s="34" t="s">
        <v>41</v>
      </c>
      <c r="W36" s="32"/>
      <c r="X36" s="32"/>
      <c r="Y36" s="35" t="s">
        <v>42</v>
      </c>
      <c r="Z36" s="33"/>
      <c r="AA36" s="36"/>
      <c r="AB36" s="37" t="s">
        <v>1</v>
      </c>
      <c r="AC36" s="38"/>
    </row>
    <row r="37" spans="1:29" ht="15.75" customHeight="1">
      <c r="A37" s="201">
        <v>1</v>
      </c>
      <c r="B37" s="195" t="s">
        <v>17</v>
      </c>
      <c r="C37" s="196"/>
      <c r="D37" s="196"/>
      <c r="E37" s="196"/>
      <c r="F37" s="196"/>
      <c r="G37" s="197"/>
      <c r="H37" s="40"/>
      <c r="I37" s="41"/>
      <c r="J37" s="42"/>
      <c r="K37" s="43">
        <f>+AA48</f>
        <v>1</v>
      </c>
      <c r="L37" s="44" t="s">
        <v>2</v>
      </c>
      <c r="M37" s="45">
        <f>+AC48</f>
        <v>4</v>
      </c>
      <c r="N37" s="43">
        <f>+H52</f>
        <v>4</v>
      </c>
      <c r="O37" s="44" t="s">
        <v>2</v>
      </c>
      <c r="P37" s="45">
        <f>+J52</f>
        <v>1</v>
      </c>
      <c r="Q37" s="43">
        <f>+H48</f>
        <v>3</v>
      </c>
      <c r="R37" s="44" t="s">
        <v>2</v>
      </c>
      <c r="S37" s="46">
        <f>+J48</f>
        <v>4</v>
      </c>
      <c r="T37" s="123"/>
      <c r="U37" s="124">
        <f>SUM(Q38,N38,K38)/2</f>
        <v>1</v>
      </c>
      <c r="V37" s="44" t="s">
        <v>2</v>
      </c>
      <c r="W37" s="45">
        <f>SUM(S38,P38,M38)/2</f>
        <v>2</v>
      </c>
      <c r="X37" s="46">
        <f>SUM(Q37,N37,K37)</f>
        <v>8</v>
      </c>
      <c r="Y37" s="44" t="s">
        <v>2</v>
      </c>
      <c r="Z37" s="46">
        <f>SUM(S37,P37,M37)</f>
        <v>9</v>
      </c>
      <c r="AA37" s="47"/>
      <c r="AB37" s="48">
        <v>15</v>
      </c>
      <c r="AC37" s="49"/>
    </row>
    <row r="38" spans="1:29" ht="15.75" customHeight="1">
      <c r="A38" s="202"/>
      <c r="B38" s="198"/>
      <c r="C38" s="199"/>
      <c r="D38" s="199"/>
      <c r="E38" s="199"/>
      <c r="F38" s="199"/>
      <c r="G38" s="200"/>
      <c r="H38" s="50"/>
      <c r="I38" s="50"/>
      <c r="J38" s="51"/>
      <c r="K38" s="12">
        <f>IF(K37&gt;M37,2,0)</f>
        <v>0</v>
      </c>
      <c r="L38" s="125"/>
      <c r="M38" s="13">
        <f>IF(M37&gt;K37,2,0)</f>
        <v>2</v>
      </c>
      <c r="N38" s="12">
        <f>IF(N37&gt;P37,2,0)</f>
        <v>2</v>
      </c>
      <c r="O38" s="125"/>
      <c r="P38" s="13">
        <f>IF(P37&gt;N37,2,0)</f>
        <v>0</v>
      </c>
      <c r="Q38" s="12">
        <f>IF(Q37&gt;S37,2,0)</f>
        <v>0</v>
      </c>
      <c r="R38" s="125"/>
      <c r="S38" s="13">
        <f>IF(S37&gt;Q37,2,0)</f>
        <v>2</v>
      </c>
      <c r="T38" s="123"/>
      <c r="U38" s="126"/>
      <c r="V38" s="52"/>
      <c r="W38" s="127"/>
      <c r="X38" s="128"/>
      <c r="Y38" s="52"/>
      <c r="Z38" s="128"/>
      <c r="AA38" s="53"/>
      <c r="AB38" s="54"/>
      <c r="AC38" s="129"/>
    </row>
    <row r="39" spans="1:29" ht="15.75" customHeight="1">
      <c r="A39" s="201">
        <v>2</v>
      </c>
      <c r="B39" s="195" t="s">
        <v>34</v>
      </c>
      <c r="C39" s="196"/>
      <c r="D39" s="196"/>
      <c r="E39" s="196"/>
      <c r="F39" s="196"/>
      <c r="G39" s="197"/>
      <c r="H39" s="130">
        <f>+AC48</f>
        <v>4</v>
      </c>
      <c r="I39" s="44" t="s">
        <v>2</v>
      </c>
      <c r="J39" s="57">
        <f>+AA48</f>
        <v>1</v>
      </c>
      <c r="K39" s="131"/>
      <c r="L39" s="58"/>
      <c r="M39" s="59"/>
      <c r="N39" s="43">
        <f>+H49</f>
        <v>4</v>
      </c>
      <c r="O39" s="44" t="s">
        <v>2</v>
      </c>
      <c r="P39" s="45">
        <f>+J49</f>
        <v>0</v>
      </c>
      <c r="Q39" s="43">
        <f>+H53</f>
        <v>4</v>
      </c>
      <c r="R39" s="44" t="s">
        <v>2</v>
      </c>
      <c r="S39" s="46">
        <f>+J53</f>
        <v>1</v>
      </c>
      <c r="T39" s="123"/>
      <c r="U39" s="124">
        <f>SUM(H40,N40,Q40)/2</f>
        <v>3</v>
      </c>
      <c r="V39" s="44" t="s">
        <v>2</v>
      </c>
      <c r="W39" s="45">
        <f>SUM(S40,P40,J40)/2</f>
        <v>0</v>
      </c>
      <c r="X39" s="46">
        <f>SUM(Q39,N39,H39)</f>
        <v>12</v>
      </c>
      <c r="Y39" s="44" t="s">
        <v>2</v>
      </c>
      <c r="Z39" s="46">
        <f>SUM(S39,P39,J39)</f>
        <v>2</v>
      </c>
      <c r="AA39" s="47"/>
      <c r="AB39" s="48">
        <v>13</v>
      </c>
      <c r="AC39" s="49"/>
    </row>
    <row r="40" spans="1:29" ht="15.75" customHeight="1">
      <c r="A40" s="202"/>
      <c r="B40" s="198" t="s">
        <v>8</v>
      </c>
      <c r="C40" s="199"/>
      <c r="D40" s="199"/>
      <c r="E40" s="199"/>
      <c r="F40" s="199"/>
      <c r="G40" s="200"/>
      <c r="H40" s="12">
        <f>IF(H39&gt;J39,2,0)</f>
        <v>2</v>
      </c>
      <c r="I40" s="125"/>
      <c r="J40" s="13">
        <f>IF(J39&gt;H39,2,0)</f>
        <v>0</v>
      </c>
      <c r="K40" s="132"/>
      <c r="L40" s="133"/>
      <c r="M40" s="133"/>
      <c r="N40" s="12">
        <f>IF(N39&gt;P39,2,0)</f>
        <v>2</v>
      </c>
      <c r="O40" s="125"/>
      <c r="P40" s="13">
        <f>IF(P39&gt;N39,2,0)</f>
        <v>0</v>
      </c>
      <c r="Q40" s="12">
        <f>IF(Q39&gt;S39,2,0)</f>
        <v>2</v>
      </c>
      <c r="R40" s="125"/>
      <c r="S40" s="13">
        <f>IF(S39&gt;Q39,2,0)</f>
        <v>0</v>
      </c>
      <c r="T40" s="123"/>
      <c r="U40" s="126"/>
      <c r="V40" s="108"/>
      <c r="W40" s="127"/>
      <c r="X40" s="134"/>
      <c r="Y40" s="52"/>
      <c r="Z40" s="135"/>
      <c r="AA40" s="53"/>
      <c r="AB40" s="54"/>
      <c r="AC40" s="55"/>
    </row>
    <row r="41" spans="1:29" ht="15.75" customHeight="1">
      <c r="A41" s="201">
        <v>3</v>
      </c>
      <c r="B41" s="195" t="s">
        <v>23</v>
      </c>
      <c r="C41" s="196"/>
      <c r="D41" s="196"/>
      <c r="E41" s="196"/>
      <c r="F41" s="196"/>
      <c r="G41" s="197"/>
      <c r="H41" s="136">
        <f>+J52</f>
        <v>1</v>
      </c>
      <c r="I41" s="137" t="s">
        <v>2</v>
      </c>
      <c r="J41" s="92">
        <f>+H52</f>
        <v>4</v>
      </c>
      <c r="K41" s="136">
        <f>+J49</f>
        <v>0</v>
      </c>
      <c r="L41" s="77" t="s">
        <v>2</v>
      </c>
      <c r="M41" s="138">
        <f>+H49</f>
        <v>4</v>
      </c>
      <c r="N41" s="139"/>
      <c r="O41" s="140"/>
      <c r="P41" s="141"/>
      <c r="Q41" s="142">
        <f>+AA49</f>
        <v>3</v>
      </c>
      <c r="R41" s="137" t="s">
        <v>2</v>
      </c>
      <c r="S41" s="142">
        <f>+AC49</f>
        <v>4</v>
      </c>
      <c r="T41" s="123"/>
      <c r="U41" s="124">
        <f>SUM(Q42,K42,H42)/2</f>
        <v>0</v>
      </c>
      <c r="V41" s="44" t="s">
        <v>2</v>
      </c>
      <c r="W41" s="45">
        <f>SUM(S42,M42,J42)/2</f>
        <v>3</v>
      </c>
      <c r="X41" s="43">
        <f>SUM(Q41,K41,H41)</f>
        <v>4</v>
      </c>
      <c r="Y41" s="44" t="s">
        <v>2</v>
      </c>
      <c r="Z41" s="45">
        <f>SUM(S41,M41,J41)</f>
        <v>12</v>
      </c>
      <c r="AA41" s="47"/>
      <c r="AB41" s="48">
        <v>16</v>
      </c>
      <c r="AC41" s="49"/>
    </row>
    <row r="42" spans="1:29" ht="15.75" customHeight="1">
      <c r="A42" s="202"/>
      <c r="B42" s="198" t="s">
        <v>8</v>
      </c>
      <c r="C42" s="199"/>
      <c r="D42" s="199"/>
      <c r="E42" s="199"/>
      <c r="F42" s="199"/>
      <c r="G42" s="200"/>
      <c r="H42" s="12">
        <f>IF(H41&gt;J41,2,0)</f>
        <v>0</v>
      </c>
      <c r="I42" s="125"/>
      <c r="J42" s="13">
        <f>IF(J41&gt;H41,2,0)</f>
        <v>2</v>
      </c>
      <c r="K42" s="12">
        <f>IF(K41&gt;M41,2,0)</f>
        <v>0</v>
      </c>
      <c r="L42" s="125"/>
      <c r="M42" s="13">
        <f>IF(M41&gt;K41,2,0)</f>
        <v>2</v>
      </c>
      <c r="N42" s="143"/>
      <c r="O42" s="144"/>
      <c r="P42" s="144"/>
      <c r="Q42" s="12">
        <f>IF(Q41&gt;S41,2,0)</f>
        <v>0</v>
      </c>
      <c r="R42" s="125"/>
      <c r="S42" s="13">
        <f>IF(S41&gt;Q41,2,0)</f>
        <v>2</v>
      </c>
      <c r="T42" s="145"/>
      <c r="U42" s="146"/>
      <c r="V42" s="52"/>
      <c r="X42" s="147"/>
      <c r="Y42" s="52"/>
      <c r="Z42" s="128"/>
      <c r="AA42" s="53"/>
      <c r="AB42" s="54"/>
      <c r="AC42" s="55"/>
    </row>
    <row r="43" spans="1:29" ht="15.75" customHeight="1">
      <c r="A43" s="201">
        <v>4</v>
      </c>
      <c r="B43" s="195" t="s">
        <v>38</v>
      </c>
      <c r="C43" s="196"/>
      <c r="D43" s="196"/>
      <c r="E43" s="196"/>
      <c r="F43" s="196"/>
      <c r="G43" s="197"/>
      <c r="H43" s="130">
        <f>+J48</f>
        <v>4</v>
      </c>
      <c r="I43" s="44" t="s">
        <v>2</v>
      </c>
      <c r="J43" s="57">
        <f>+H48</f>
        <v>3</v>
      </c>
      <c r="K43" s="56">
        <f>+J53</f>
        <v>1</v>
      </c>
      <c r="L43" s="39" t="s">
        <v>2</v>
      </c>
      <c r="M43" s="57">
        <f>+H53</f>
        <v>4</v>
      </c>
      <c r="N43" s="56">
        <f>+AC49</f>
        <v>4</v>
      </c>
      <c r="O43" s="44" t="s">
        <v>2</v>
      </c>
      <c r="P43" s="45">
        <f>+AA49</f>
        <v>3</v>
      </c>
      <c r="Q43" s="60"/>
      <c r="R43" s="41"/>
      <c r="S43" s="41"/>
      <c r="T43" s="123"/>
      <c r="U43" s="124">
        <f>SUM(N44,K44,H44)/2</f>
        <v>2</v>
      </c>
      <c r="V43" s="44" t="s">
        <v>2</v>
      </c>
      <c r="W43" s="45">
        <f>SUM(J44,P44,M44)/2</f>
        <v>1</v>
      </c>
      <c r="X43" s="46">
        <f>SUM(N43,K43,H43)</f>
        <v>9</v>
      </c>
      <c r="Y43" s="44" t="s">
        <v>2</v>
      </c>
      <c r="Z43" s="46">
        <f>SUM(P43,M43,J43)</f>
        <v>10</v>
      </c>
      <c r="AA43" s="47"/>
      <c r="AB43" s="48">
        <v>14</v>
      </c>
      <c r="AC43" s="49"/>
    </row>
    <row r="44" spans="1:29" ht="16.5" customHeight="1" thickBot="1">
      <c r="A44" s="202"/>
      <c r="B44" s="198" t="s">
        <v>8</v>
      </c>
      <c r="C44" s="199"/>
      <c r="D44" s="199"/>
      <c r="E44" s="199"/>
      <c r="F44" s="199"/>
      <c r="G44" s="200"/>
      <c r="H44" s="61">
        <f>IF(H43&gt;J43,2,0)</f>
        <v>2</v>
      </c>
      <c r="I44" s="148"/>
      <c r="J44" s="63">
        <f>IF(J43&gt;H43,2,0)</f>
        <v>0</v>
      </c>
      <c r="K44" s="61">
        <f>IF(K43&gt;M43,2,0)</f>
        <v>0</v>
      </c>
      <c r="L44" s="148"/>
      <c r="M44" s="63">
        <f>IF(M43&gt;K43,2,0)</f>
        <v>2</v>
      </c>
      <c r="N44" s="61">
        <f>IF(N43&gt;P43,2,0)</f>
        <v>2</v>
      </c>
      <c r="O44" s="148"/>
      <c r="P44" s="111">
        <f>IF(P43&gt;N43,2,0)</f>
        <v>0</v>
      </c>
      <c r="Q44" s="149"/>
      <c r="R44" s="64"/>
      <c r="S44" s="64"/>
      <c r="T44" s="150"/>
      <c r="U44" s="65"/>
      <c r="V44" s="62"/>
      <c r="W44" s="66"/>
      <c r="X44" s="65"/>
      <c r="Y44" s="62"/>
      <c r="Z44" s="66"/>
      <c r="AA44" s="67"/>
      <c r="AB44" s="68"/>
      <c r="AC44" s="69"/>
    </row>
    <row r="45" spans="1:29" ht="13.5" thickBot="1">
      <c r="A45" s="70"/>
      <c r="I45" s="21"/>
      <c r="K45" s="70"/>
      <c r="L45" s="70"/>
      <c r="R45" s="105"/>
      <c r="U45" s="71">
        <f>SUM(U37:U43)</f>
        <v>6</v>
      </c>
      <c r="V45" s="71"/>
      <c r="W45" s="71">
        <f>SUM(W37:W43)</f>
        <v>6</v>
      </c>
      <c r="X45" s="71">
        <f>SUM(X37:X43)</f>
        <v>33</v>
      </c>
      <c r="Y45" s="71"/>
      <c r="Z45" s="71">
        <f>SUM(Z37:Z43)</f>
        <v>33</v>
      </c>
      <c r="AC45" s="72"/>
    </row>
    <row r="46" spans="1:29" ht="16.5" thickBot="1">
      <c r="A46" s="73"/>
      <c r="B46" s="74"/>
      <c r="C46" s="75"/>
      <c r="D46" s="75"/>
      <c r="E46" s="117" t="s">
        <v>4</v>
      </c>
      <c r="F46" s="117"/>
      <c r="G46" s="117" t="s">
        <v>4</v>
      </c>
      <c r="H46" s="151" t="s">
        <v>43</v>
      </c>
      <c r="I46" s="151"/>
      <c r="J46" s="152"/>
      <c r="K46" s="153"/>
      <c r="L46" s="154"/>
      <c r="M46" s="155"/>
      <c r="N46" s="151"/>
      <c r="O46" s="156"/>
      <c r="P46" s="151" t="s">
        <v>4</v>
      </c>
      <c r="Q46" s="151"/>
      <c r="R46" s="157"/>
      <c r="S46" s="151"/>
      <c r="T46" s="151"/>
      <c r="U46" s="151"/>
      <c r="V46" s="151" t="s">
        <v>4</v>
      </c>
      <c r="W46" s="151"/>
      <c r="X46" s="151"/>
      <c r="Y46" s="151"/>
      <c r="Z46" s="151"/>
      <c r="AA46" s="151" t="s">
        <v>43</v>
      </c>
      <c r="AB46" s="151"/>
      <c r="AC46" s="76"/>
    </row>
    <row r="47" spans="1:29" ht="12.75">
      <c r="A47" s="70"/>
      <c r="B47" s="78" t="s">
        <v>28</v>
      </c>
      <c r="C47" s="79"/>
      <c r="D47" s="79"/>
      <c r="E47" s="79"/>
      <c r="F47" s="79"/>
      <c r="G47" s="79"/>
      <c r="H47" s="79"/>
      <c r="I47" s="79"/>
      <c r="J47" s="80"/>
      <c r="K47" s="70"/>
      <c r="L47" s="72"/>
      <c r="M47" s="78" t="s">
        <v>29</v>
      </c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80"/>
    </row>
    <row r="48" spans="1:29" ht="15.75" customHeight="1">
      <c r="A48" s="73"/>
      <c r="B48" s="106">
        <v>1</v>
      </c>
      <c r="C48" s="158" t="s">
        <v>27</v>
      </c>
      <c r="D48" s="107">
        <v>4</v>
      </c>
      <c r="E48" s="159" t="str">
        <f>+B37</f>
        <v>Besigheim</v>
      </c>
      <c r="F48" s="81" t="s">
        <v>27</v>
      </c>
      <c r="G48" s="160" t="str">
        <f>B43</f>
        <v>Oberderdingen</v>
      </c>
      <c r="H48" s="82">
        <v>3</v>
      </c>
      <c r="I48" s="83" t="s">
        <v>2</v>
      </c>
      <c r="J48" s="84">
        <v>4</v>
      </c>
      <c r="K48" s="85"/>
      <c r="L48" s="86"/>
      <c r="M48" s="161">
        <v>1</v>
      </c>
      <c r="N48" s="88" t="s">
        <v>27</v>
      </c>
      <c r="O48" s="162">
        <v>2</v>
      </c>
      <c r="P48" s="56" t="str">
        <f>B37</f>
        <v>Besigheim</v>
      </c>
      <c r="Q48" s="85"/>
      <c r="R48" s="87"/>
      <c r="S48" s="87"/>
      <c r="T48" s="85"/>
      <c r="U48" s="89"/>
      <c r="V48" s="56" t="s">
        <v>27</v>
      </c>
      <c r="W48" s="56" t="str">
        <f>B39</f>
        <v>Bietigheim</v>
      </c>
      <c r="X48" s="56"/>
      <c r="Y48" s="56"/>
      <c r="Z48" s="56"/>
      <c r="AA48" s="90">
        <v>1</v>
      </c>
      <c r="AB48" s="91" t="s">
        <v>2</v>
      </c>
      <c r="AC48" s="84">
        <v>4</v>
      </c>
    </row>
    <row r="49" spans="1:29" ht="16.5" thickBot="1">
      <c r="A49" s="92"/>
      <c r="B49" s="163">
        <v>2</v>
      </c>
      <c r="C49" s="164" t="s">
        <v>27</v>
      </c>
      <c r="D49" s="190">
        <v>3</v>
      </c>
      <c r="E49" s="165" t="str">
        <f>+B39</f>
        <v>Bietigheim</v>
      </c>
      <c r="F49" s="166" t="s">
        <v>27</v>
      </c>
      <c r="G49" s="167" t="str">
        <f>B41</f>
        <v>Großvillars 4</v>
      </c>
      <c r="H49" s="93">
        <v>4</v>
      </c>
      <c r="I49" s="94" t="s">
        <v>2</v>
      </c>
      <c r="J49" s="95">
        <v>0</v>
      </c>
      <c r="K49" s="70"/>
      <c r="L49" s="72"/>
      <c r="M49" s="168">
        <v>3</v>
      </c>
      <c r="N49" s="103" t="s">
        <v>27</v>
      </c>
      <c r="O49" s="169">
        <v>4</v>
      </c>
      <c r="P49" s="170" t="str">
        <f>B41</f>
        <v>Großvillars 4</v>
      </c>
      <c r="Q49" s="171"/>
      <c r="R49" s="172"/>
      <c r="S49" s="172"/>
      <c r="T49" s="171"/>
      <c r="U49" s="173"/>
      <c r="V49" s="170" t="s">
        <v>27</v>
      </c>
      <c r="W49" s="170" t="str">
        <f>B43</f>
        <v>Oberderdingen</v>
      </c>
      <c r="X49" s="170"/>
      <c r="Y49" s="170"/>
      <c r="Z49" s="170"/>
      <c r="AA49" s="174">
        <v>3</v>
      </c>
      <c r="AB49" s="175" t="s">
        <v>2</v>
      </c>
      <c r="AC49" s="104">
        <v>4</v>
      </c>
    </row>
    <row r="50" spans="1:29" ht="16.5" thickBot="1">
      <c r="A50" s="25"/>
      <c r="B50" s="23"/>
      <c r="C50" s="23"/>
      <c r="D50" s="23"/>
      <c r="E50" s="176"/>
      <c r="F50" s="23"/>
      <c r="G50" s="176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8.75">
      <c r="A51" s="25"/>
      <c r="B51" s="78" t="s">
        <v>30</v>
      </c>
      <c r="C51" s="96"/>
      <c r="D51" s="96"/>
      <c r="E51" s="177"/>
      <c r="F51" s="96"/>
      <c r="G51" s="177"/>
      <c r="H51" s="96"/>
      <c r="I51" s="96"/>
      <c r="J51" s="97"/>
      <c r="K51" s="98"/>
      <c r="L51" s="98"/>
      <c r="M51" s="101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ht="15.75">
      <c r="A52" s="25"/>
      <c r="B52" s="106">
        <v>1</v>
      </c>
      <c r="C52" s="158" t="s">
        <v>27</v>
      </c>
      <c r="D52" s="107">
        <v>3</v>
      </c>
      <c r="E52" s="159" t="str">
        <f>B37</f>
        <v>Besigheim</v>
      </c>
      <c r="F52" s="88" t="s">
        <v>27</v>
      </c>
      <c r="G52" s="159" t="str">
        <f>B41</f>
        <v>Großvillars 4</v>
      </c>
      <c r="H52" s="90">
        <v>4</v>
      </c>
      <c r="I52" s="83" t="s">
        <v>2</v>
      </c>
      <c r="J52" s="100">
        <v>1</v>
      </c>
      <c r="K52" s="70"/>
      <c r="L52" s="70"/>
      <c r="M52" s="178"/>
      <c r="N52" s="179"/>
      <c r="O52" s="178"/>
      <c r="P52" s="180"/>
      <c r="Q52" s="70"/>
      <c r="R52" s="73"/>
      <c r="S52" s="73"/>
      <c r="T52" s="70"/>
      <c r="U52" s="73"/>
      <c r="V52" s="73"/>
      <c r="W52" s="73"/>
      <c r="X52" s="73"/>
      <c r="Y52" s="73"/>
      <c r="AA52" s="181"/>
      <c r="AB52" s="102"/>
      <c r="AC52" s="110"/>
    </row>
    <row r="53" spans="1:29" ht="19.5" thickBot="1">
      <c r="A53" s="98"/>
      <c r="B53" s="182">
        <v>2</v>
      </c>
      <c r="C53" s="183" t="s">
        <v>27</v>
      </c>
      <c r="D53" s="184">
        <v>4</v>
      </c>
      <c r="E53" s="165" t="str">
        <f>B39</f>
        <v>Bietigheim</v>
      </c>
      <c r="F53" s="183" t="s">
        <v>27</v>
      </c>
      <c r="G53" s="165" t="str">
        <f>B43</f>
        <v>Oberderdingen</v>
      </c>
      <c r="H53" s="174">
        <v>4</v>
      </c>
      <c r="I53" s="175" t="s">
        <v>2</v>
      </c>
      <c r="J53" s="95">
        <v>1</v>
      </c>
      <c r="K53" s="70"/>
      <c r="L53" s="70"/>
      <c r="M53" s="185"/>
      <c r="N53" s="179"/>
      <c r="O53" s="185"/>
      <c r="P53" s="25"/>
      <c r="Q53" s="70"/>
      <c r="R53" s="73"/>
      <c r="S53" s="73"/>
      <c r="T53" s="70"/>
      <c r="U53" s="73"/>
      <c r="V53" s="92"/>
      <c r="W53" s="92"/>
      <c r="X53" s="92"/>
      <c r="Y53" s="92"/>
      <c r="Z53" s="92"/>
      <c r="AA53" s="110"/>
      <c r="AB53" s="112"/>
      <c r="AC53" s="110"/>
    </row>
  </sheetData>
  <mergeCells count="16">
    <mergeCell ref="B9:G10"/>
    <mergeCell ref="A9:A10"/>
    <mergeCell ref="A11:A12"/>
    <mergeCell ref="B11:G12"/>
    <mergeCell ref="A13:A14"/>
    <mergeCell ref="B13:G14"/>
    <mergeCell ref="A15:A16"/>
    <mergeCell ref="B15:G16"/>
    <mergeCell ref="A37:A38"/>
    <mergeCell ref="B37:G38"/>
    <mergeCell ref="A39:A40"/>
    <mergeCell ref="B39:G40"/>
    <mergeCell ref="A41:A42"/>
    <mergeCell ref="B41:G42"/>
    <mergeCell ref="A43:A44"/>
    <mergeCell ref="B43:G44"/>
  </mergeCells>
  <printOptions/>
  <pageMargins left="0.45" right="0.1968503937007874" top="0.48" bottom="0" header="0.21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BV53"/>
  <sheetViews>
    <sheetView zoomScale="75" zoomScaleNormal="75" workbookViewId="0" topLeftCell="A1">
      <selection activeCell="AB44" sqref="AB44"/>
    </sheetView>
  </sheetViews>
  <sheetFormatPr defaultColWidth="11.421875" defaultRowHeight="12.75"/>
  <cols>
    <col min="1" max="1" width="4.7109375" style="21" customWidth="1"/>
    <col min="2" max="2" width="3.421875" style="21" customWidth="1"/>
    <col min="3" max="3" width="1.8515625" style="21" customWidth="1"/>
    <col min="4" max="4" width="2.57421875" style="21" customWidth="1"/>
    <col min="5" max="5" width="13.14062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70" customWidth="1"/>
    <col min="10" max="12" width="2.00390625" style="21" customWidth="1"/>
    <col min="13" max="13" width="2.421875" style="21" customWidth="1"/>
    <col min="14" max="14" width="2.00390625" style="21" customWidth="1"/>
    <col min="15" max="15" width="3.140625" style="21" customWidth="1"/>
    <col min="16" max="19" width="2.00390625" style="21" customWidth="1"/>
    <col min="20" max="20" width="0.2890625" style="21" customWidth="1"/>
    <col min="21" max="21" width="4.7109375" style="21" customWidth="1"/>
    <col min="22" max="22" width="1.8515625" style="21" customWidth="1"/>
    <col min="23" max="24" width="3.28125" style="21" customWidth="1"/>
    <col min="25" max="25" width="1.8515625" style="21" customWidth="1"/>
    <col min="26" max="26" width="4.8515625" style="21" customWidth="1"/>
    <col min="27" max="27" width="2.00390625" style="21" customWidth="1"/>
    <col min="28" max="28" width="3.28125" style="21" customWidth="1"/>
    <col min="29" max="29" width="2.00390625" style="21" customWidth="1"/>
    <col min="30" max="31" width="10.7109375" style="21" customWidth="1"/>
    <col min="32" max="33" width="11.421875" style="21" customWidth="1"/>
    <col min="34" max="34" width="6.8515625" style="21" customWidth="1"/>
    <col min="35" max="36" width="10.7109375" style="21" customWidth="1"/>
    <col min="37" max="42" width="11.421875" style="21" customWidth="1"/>
    <col min="43" max="43" width="6.8515625" style="21" customWidth="1"/>
    <col min="44" max="51" width="11.421875" style="21" customWidth="1"/>
    <col min="52" max="52" width="6.8515625" style="21" customWidth="1"/>
    <col min="53" max="60" width="11.421875" style="21" customWidth="1"/>
    <col min="61" max="61" width="6.8515625" style="21" customWidth="1"/>
    <col min="62" max="69" width="11.421875" style="21" customWidth="1"/>
    <col min="70" max="70" width="6.8515625" style="21" customWidth="1"/>
    <col min="71" max="16384" width="11.421875" style="21" customWidth="1"/>
  </cols>
  <sheetData>
    <row r="1" spans="1:29" ht="30.75" thickBot="1">
      <c r="A1" s="16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6"/>
    </row>
    <row r="4" spans="1:33" ht="18.75">
      <c r="A4" s="115" t="s">
        <v>106</v>
      </c>
      <c r="B4" s="115"/>
      <c r="C4" s="115"/>
      <c r="D4" s="115"/>
      <c r="E4" s="115"/>
      <c r="F4" s="19"/>
      <c r="I4" s="21"/>
      <c r="Z4" s="20"/>
      <c r="AA4" s="20"/>
      <c r="AB4" s="20"/>
      <c r="AC4" s="20"/>
      <c r="AD4" s="20"/>
      <c r="AE4" s="20"/>
      <c r="AF4" s="20"/>
      <c r="AG4" s="20"/>
    </row>
    <row r="5" ht="12.75" hidden="1"/>
    <row r="6" spans="1:28" ht="15.75" customHeight="1">
      <c r="A6" s="19"/>
      <c r="B6" s="19"/>
      <c r="C6" s="19"/>
      <c r="D6" s="19"/>
      <c r="E6" s="19"/>
      <c r="F6" s="19"/>
      <c r="H6" s="119"/>
      <c r="I6" s="120"/>
      <c r="J6" s="119"/>
      <c r="K6" s="119"/>
      <c r="L6" s="119"/>
      <c r="M6" s="119"/>
      <c r="N6" s="20"/>
      <c r="O6" s="20"/>
      <c r="P6" s="20"/>
      <c r="Q6" s="20"/>
      <c r="R6" s="20"/>
      <c r="S6" s="20"/>
      <c r="T6" s="121"/>
      <c r="V6" s="20"/>
      <c r="W6" s="20"/>
      <c r="X6" s="20"/>
      <c r="Y6" s="20"/>
      <c r="Z6" s="20"/>
      <c r="AA6" s="20"/>
      <c r="AB6" s="20"/>
    </row>
    <row r="7" spans="1:29" ht="6" customHeight="1" thickBot="1">
      <c r="A7" s="22"/>
      <c r="B7" s="23"/>
      <c r="C7" s="23"/>
      <c r="D7" s="23"/>
      <c r="E7" s="24"/>
      <c r="F7" s="23"/>
      <c r="G7" s="23"/>
      <c r="H7" s="23"/>
      <c r="I7" s="25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5.75">
      <c r="A8" s="122" t="s">
        <v>26</v>
      </c>
      <c r="B8" s="26" t="s">
        <v>4</v>
      </c>
      <c r="C8" s="27"/>
      <c r="D8" s="28"/>
      <c r="E8" s="79"/>
      <c r="F8" s="113"/>
      <c r="G8" s="29"/>
      <c r="H8" s="30"/>
      <c r="I8" s="31">
        <v>1</v>
      </c>
      <c r="J8" s="32"/>
      <c r="K8" s="30"/>
      <c r="L8" s="31">
        <v>2</v>
      </c>
      <c r="M8" s="32"/>
      <c r="N8" s="30"/>
      <c r="O8" s="31">
        <v>3</v>
      </c>
      <c r="P8" s="32"/>
      <c r="Q8" s="33"/>
      <c r="R8" s="31">
        <v>4</v>
      </c>
      <c r="S8" s="31"/>
      <c r="T8" s="32"/>
      <c r="U8" s="34"/>
      <c r="V8" s="34" t="s">
        <v>41</v>
      </c>
      <c r="W8" s="32"/>
      <c r="X8" s="32"/>
      <c r="Y8" s="35" t="s">
        <v>42</v>
      </c>
      <c r="Z8" s="33"/>
      <c r="AA8" s="36"/>
      <c r="AB8" s="37" t="s">
        <v>1</v>
      </c>
      <c r="AC8" s="38"/>
    </row>
    <row r="9" spans="1:29" ht="13.5" customHeight="1">
      <c r="A9" s="201">
        <v>1</v>
      </c>
      <c r="B9" s="195" t="s">
        <v>39</v>
      </c>
      <c r="C9" s="196"/>
      <c r="D9" s="196"/>
      <c r="E9" s="196"/>
      <c r="F9" s="196"/>
      <c r="G9" s="197"/>
      <c r="H9" s="40"/>
      <c r="I9" s="41"/>
      <c r="J9" s="42"/>
      <c r="K9" s="43">
        <f>$AA$20</f>
        <v>1</v>
      </c>
      <c r="L9" s="44" t="s">
        <v>2</v>
      </c>
      <c r="M9" s="45">
        <f>$AC$20</f>
        <v>4</v>
      </c>
      <c r="N9" s="43">
        <f>$H$24</f>
        <v>4</v>
      </c>
      <c r="O9" s="44" t="s">
        <v>2</v>
      </c>
      <c r="P9" s="45">
        <f>$J$24</f>
        <v>0</v>
      </c>
      <c r="Q9" s="43">
        <f>$H$20</f>
        <v>4</v>
      </c>
      <c r="R9" s="44" t="s">
        <v>2</v>
      </c>
      <c r="S9" s="46">
        <f>$J$20</f>
        <v>0</v>
      </c>
      <c r="T9" s="123"/>
      <c r="U9" s="124">
        <f>SUM(Q10,N10,K10)/2</f>
        <v>2</v>
      </c>
      <c r="V9" s="44" t="s">
        <v>2</v>
      </c>
      <c r="W9" s="45">
        <f>SUM(S10,P10,M10)/2</f>
        <v>1</v>
      </c>
      <c r="X9" s="46">
        <f>SUM(Q9,N9,K9)</f>
        <v>9</v>
      </c>
      <c r="Y9" s="44" t="s">
        <v>2</v>
      </c>
      <c r="Z9" s="46">
        <f>SUM(S9,P9,M9)</f>
        <v>4</v>
      </c>
      <c r="AA9" s="47"/>
      <c r="AB9" s="48">
        <v>18</v>
      </c>
      <c r="AC9" s="49"/>
    </row>
    <row r="10" spans="1:29" ht="13.5" customHeight="1">
      <c r="A10" s="202"/>
      <c r="B10" s="198"/>
      <c r="C10" s="199"/>
      <c r="D10" s="199"/>
      <c r="E10" s="199"/>
      <c r="F10" s="199"/>
      <c r="G10" s="200"/>
      <c r="H10" s="50"/>
      <c r="I10" s="50"/>
      <c r="J10" s="51"/>
      <c r="K10" s="12">
        <f>IF(K9&gt;M9,2,0)</f>
        <v>0</v>
      </c>
      <c r="L10" s="125"/>
      <c r="M10" s="13">
        <f>IF(M9&gt;K9,2,0)</f>
        <v>2</v>
      </c>
      <c r="N10" s="12">
        <f>IF(N9&gt;P9,2,0)</f>
        <v>2</v>
      </c>
      <c r="O10" s="125"/>
      <c r="P10" s="13">
        <f>IF(P9&gt;N9,2,0)</f>
        <v>0</v>
      </c>
      <c r="Q10" s="12">
        <f>IF(Q9&gt;S9,2,0)</f>
        <v>2</v>
      </c>
      <c r="R10" s="125"/>
      <c r="S10" s="13">
        <f>IF(S9&gt;Q9,2,0)</f>
        <v>0</v>
      </c>
      <c r="T10" s="123"/>
      <c r="U10" s="126"/>
      <c r="V10" s="52"/>
      <c r="W10" s="127"/>
      <c r="X10" s="128"/>
      <c r="Y10" s="52"/>
      <c r="Z10" s="128"/>
      <c r="AA10" s="53"/>
      <c r="AB10" s="54"/>
      <c r="AC10" s="129"/>
    </row>
    <row r="11" spans="1:29" ht="13.5" customHeight="1">
      <c r="A11" s="201">
        <v>2</v>
      </c>
      <c r="B11" s="195" t="s">
        <v>11</v>
      </c>
      <c r="C11" s="196"/>
      <c r="D11" s="196"/>
      <c r="E11" s="196"/>
      <c r="F11" s="196"/>
      <c r="G11" s="197"/>
      <c r="H11" s="130">
        <f>$AC$20</f>
        <v>4</v>
      </c>
      <c r="I11" s="44" t="s">
        <v>2</v>
      </c>
      <c r="J11" s="57">
        <f>$AA$20</f>
        <v>1</v>
      </c>
      <c r="K11" s="131"/>
      <c r="L11" s="58"/>
      <c r="M11" s="59"/>
      <c r="N11" s="43">
        <f>$H$21</f>
        <v>4</v>
      </c>
      <c r="O11" s="44" t="s">
        <v>2</v>
      </c>
      <c r="P11" s="45">
        <f>$J$21</f>
        <v>0</v>
      </c>
      <c r="Q11" s="43">
        <f>$H$25</f>
        <v>4</v>
      </c>
      <c r="R11" s="44" t="s">
        <v>2</v>
      </c>
      <c r="S11" s="46">
        <f>$J$25</f>
        <v>0</v>
      </c>
      <c r="T11" s="123"/>
      <c r="U11" s="124">
        <f>SUM(H12,N12,Q12)/2</f>
        <v>3</v>
      </c>
      <c r="V11" s="44" t="s">
        <v>2</v>
      </c>
      <c r="W11" s="45">
        <f>SUM(S12,P12,J12)/2</f>
        <v>0</v>
      </c>
      <c r="X11" s="46">
        <f>SUM(Q11,N11,H11)</f>
        <v>12</v>
      </c>
      <c r="Y11" s="44" t="s">
        <v>2</v>
      </c>
      <c r="Z11" s="46">
        <f>SUM(S11,P11,J11)</f>
        <v>1</v>
      </c>
      <c r="AA11" s="47"/>
      <c r="AB11" s="48">
        <v>17</v>
      </c>
      <c r="AC11" s="49"/>
    </row>
    <row r="12" spans="1:29" ht="13.5" customHeight="1">
      <c r="A12" s="202"/>
      <c r="B12" s="198" t="s">
        <v>8</v>
      </c>
      <c r="C12" s="199"/>
      <c r="D12" s="199"/>
      <c r="E12" s="199"/>
      <c r="F12" s="199"/>
      <c r="G12" s="200"/>
      <c r="H12" s="12">
        <f>IF(H11&gt;J11,2,0)</f>
        <v>2</v>
      </c>
      <c r="I12" s="125"/>
      <c r="J12" s="13">
        <f>IF(J11&gt;H11,2,0)</f>
        <v>0</v>
      </c>
      <c r="K12" s="132"/>
      <c r="L12" s="133"/>
      <c r="M12" s="133"/>
      <c r="N12" s="12">
        <f>IF(N11&gt;P11,2,0)</f>
        <v>2</v>
      </c>
      <c r="O12" s="125"/>
      <c r="P12" s="13">
        <f>IF(P11&gt;N11,2,0)</f>
        <v>0</v>
      </c>
      <c r="Q12" s="12">
        <f>IF(Q11&gt;S11,2,0)</f>
        <v>2</v>
      </c>
      <c r="R12" s="125"/>
      <c r="S12" s="13">
        <f>IF(S11&gt;Q11,2,0)</f>
        <v>0</v>
      </c>
      <c r="T12" s="123"/>
      <c r="U12" s="126"/>
      <c r="V12" s="108"/>
      <c r="W12" s="127"/>
      <c r="X12" s="134"/>
      <c r="Y12" s="52"/>
      <c r="Z12" s="135"/>
      <c r="AA12" s="53"/>
      <c r="AB12" s="54"/>
      <c r="AC12" s="55"/>
    </row>
    <row r="13" spans="1:29" ht="13.5" customHeight="1">
      <c r="A13" s="201">
        <v>3</v>
      </c>
      <c r="B13" s="195" t="s">
        <v>46</v>
      </c>
      <c r="C13" s="196"/>
      <c r="D13" s="196"/>
      <c r="E13" s="196"/>
      <c r="F13" s="196"/>
      <c r="G13" s="197"/>
      <c r="H13" s="136">
        <f>$J$24</f>
        <v>0</v>
      </c>
      <c r="I13" s="137" t="s">
        <v>2</v>
      </c>
      <c r="J13" s="92">
        <f>$H$24</f>
        <v>4</v>
      </c>
      <c r="K13" s="136">
        <f>$J$21</f>
        <v>0</v>
      </c>
      <c r="L13" s="77" t="s">
        <v>2</v>
      </c>
      <c r="M13" s="138">
        <f>$H$21</f>
        <v>4</v>
      </c>
      <c r="N13" s="139"/>
      <c r="O13" s="140"/>
      <c r="P13" s="141"/>
      <c r="Q13" s="142">
        <f>$AA$21</f>
        <v>3</v>
      </c>
      <c r="R13" s="137" t="s">
        <v>2</v>
      </c>
      <c r="S13" s="142">
        <f>$AC$21</f>
        <v>4</v>
      </c>
      <c r="T13" s="123"/>
      <c r="U13" s="124">
        <f>SUM(Q14,K14,H14)/2</f>
        <v>0</v>
      </c>
      <c r="V13" s="44" t="s">
        <v>2</v>
      </c>
      <c r="W13" s="45">
        <f>SUM(S14,M14,J14)/2</f>
        <v>3</v>
      </c>
      <c r="X13" s="43">
        <f>SUM(Q13,K13,H13)</f>
        <v>3</v>
      </c>
      <c r="Y13" s="44" t="s">
        <v>2</v>
      </c>
      <c r="Z13" s="45">
        <f>SUM(S13,M13,J13)</f>
        <v>12</v>
      </c>
      <c r="AA13" s="47"/>
      <c r="AB13" s="48">
        <v>20</v>
      </c>
      <c r="AC13" s="49"/>
    </row>
    <row r="14" spans="1:29" ht="13.5" customHeight="1">
      <c r="A14" s="202"/>
      <c r="B14" s="198" t="s">
        <v>8</v>
      </c>
      <c r="C14" s="199"/>
      <c r="D14" s="199"/>
      <c r="E14" s="199"/>
      <c r="F14" s="199"/>
      <c r="G14" s="200"/>
      <c r="H14" s="12">
        <f>IF(H13&gt;J13,2,0)</f>
        <v>0</v>
      </c>
      <c r="I14" s="125"/>
      <c r="J14" s="13">
        <f>IF(J13&gt;H13,2,0)</f>
        <v>2</v>
      </c>
      <c r="K14" s="12">
        <f>IF(K13&gt;M13,2,0)</f>
        <v>0</v>
      </c>
      <c r="L14" s="125"/>
      <c r="M14" s="13">
        <f>IF(M13&gt;K13,2,0)</f>
        <v>2</v>
      </c>
      <c r="N14" s="143"/>
      <c r="O14" s="144"/>
      <c r="P14" s="144"/>
      <c r="Q14" s="12">
        <f>IF(Q13&gt;S13,2,0)</f>
        <v>0</v>
      </c>
      <c r="R14" s="125"/>
      <c r="S14" s="13">
        <f>IF(S13&gt;Q13,2,0)</f>
        <v>2</v>
      </c>
      <c r="T14" s="145"/>
      <c r="U14" s="146"/>
      <c r="V14" s="52"/>
      <c r="X14" s="147"/>
      <c r="Y14" s="52"/>
      <c r="Z14" s="128"/>
      <c r="AA14" s="53"/>
      <c r="AB14" s="54"/>
      <c r="AC14" s="55"/>
    </row>
    <row r="15" spans="1:29" ht="13.5" customHeight="1">
      <c r="A15" s="201">
        <v>4</v>
      </c>
      <c r="B15" s="195" t="s">
        <v>36</v>
      </c>
      <c r="C15" s="196"/>
      <c r="D15" s="196"/>
      <c r="E15" s="196"/>
      <c r="F15" s="196"/>
      <c r="G15" s="197"/>
      <c r="H15" s="130">
        <f>$J$20</f>
        <v>0</v>
      </c>
      <c r="I15" s="44" t="s">
        <v>2</v>
      </c>
      <c r="J15" s="57">
        <f>$H$20</f>
        <v>4</v>
      </c>
      <c r="K15" s="56">
        <f>$J$25</f>
        <v>0</v>
      </c>
      <c r="L15" s="39" t="s">
        <v>2</v>
      </c>
      <c r="M15" s="57">
        <f>$H$25</f>
        <v>4</v>
      </c>
      <c r="N15" s="56">
        <f>$AC$21</f>
        <v>4</v>
      </c>
      <c r="O15" s="44" t="s">
        <v>2</v>
      </c>
      <c r="P15" s="45">
        <f>$AA$21</f>
        <v>3</v>
      </c>
      <c r="Q15" s="60"/>
      <c r="R15" s="41"/>
      <c r="S15" s="41"/>
      <c r="T15" s="123"/>
      <c r="U15" s="124">
        <f>SUM(N16,K16,H16)/2</f>
        <v>1</v>
      </c>
      <c r="V15" s="44" t="s">
        <v>2</v>
      </c>
      <c r="W15" s="45">
        <f>SUM(J16,P16,M16)/2</f>
        <v>2</v>
      </c>
      <c r="X15" s="46">
        <f>SUM(N15,K15,H15)</f>
        <v>4</v>
      </c>
      <c r="Y15" s="44" t="s">
        <v>2</v>
      </c>
      <c r="Z15" s="46">
        <f>SUM(P15,M15,J15)</f>
        <v>11</v>
      </c>
      <c r="AA15" s="47"/>
      <c r="AB15" s="48">
        <v>19</v>
      </c>
      <c r="AC15" s="49"/>
    </row>
    <row r="16" spans="1:29" ht="13.5" customHeight="1" thickBot="1">
      <c r="A16" s="202"/>
      <c r="B16" s="198" t="s">
        <v>8</v>
      </c>
      <c r="C16" s="199"/>
      <c r="D16" s="199"/>
      <c r="E16" s="199"/>
      <c r="F16" s="199"/>
      <c r="G16" s="200"/>
      <c r="H16" s="61">
        <f>IF(H15&gt;J15,2,0)</f>
        <v>0</v>
      </c>
      <c r="I16" s="148"/>
      <c r="J16" s="63">
        <f>IF(J15&gt;H15,2,0)</f>
        <v>2</v>
      </c>
      <c r="K16" s="61">
        <f>IF(K15&gt;M15,2,0)</f>
        <v>0</v>
      </c>
      <c r="L16" s="148"/>
      <c r="M16" s="63">
        <f>IF(M15&gt;K15,2,0)</f>
        <v>2</v>
      </c>
      <c r="N16" s="61">
        <f>IF(N15&gt;P15,2,0)</f>
        <v>2</v>
      </c>
      <c r="O16" s="148"/>
      <c r="P16" s="111">
        <f>IF(P15&gt;N15,2,0)</f>
        <v>0</v>
      </c>
      <c r="Q16" s="149"/>
      <c r="R16" s="64"/>
      <c r="S16" s="64"/>
      <c r="T16" s="150"/>
      <c r="U16" s="65"/>
      <c r="V16" s="62"/>
      <c r="W16" s="66"/>
      <c r="X16" s="65"/>
      <c r="Y16" s="62"/>
      <c r="Z16" s="66"/>
      <c r="AA16" s="67"/>
      <c r="AB16" s="68"/>
      <c r="AC16" s="69"/>
    </row>
    <row r="17" spans="1:29" ht="19.5" customHeight="1" thickBot="1">
      <c r="A17" s="70"/>
      <c r="I17" s="21"/>
      <c r="K17" s="70"/>
      <c r="L17" s="70"/>
      <c r="R17" s="105"/>
      <c r="U17" s="71">
        <f>SUM(U9:U15)</f>
        <v>6</v>
      </c>
      <c r="V17" s="71"/>
      <c r="W17" s="71">
        <f>SUM(W9:W15)</f>
        <v>6</v>
      </c>
      <c r="X17" s="71">
        <f>SUM(X9:X15)</f>
        <v>28</v>
      </c>
      <c r="Y17" s="71"/>
      <c r="Z17" s="71">
        <f>SUM(Z9:Z15)</f>
        <v>28</v>
      </c>
      <c r="AC17" s="72"/>
    </row>
    <row r="18" spans="1:29" ht="12.75" customHeight="1" thickBot="1">
      <c r="A18" s="73"/>
      <c r="B18" s="74"/>
      <c r="C18" s="75"/>
      <c r="D18" s="75"/>
      <c r="E18" s="117" t="s">
        <v>4</v>
      </c>
      <c r="F18" s="117"/>
      <c r="G18" s="117" t="s">
        <v>4</v>
      </c>
      <c r="H18" s="151" t="s">
        <v>43</v>
      </c>
      <c r="I18" s="151"/>
      <c r="J18" s="152"/>
      <c r="K18" s="153"/>
      <c r="L18" s="154"/>
      <c r="M18" s="155"/>
      <c r="N18" s="151"/>
      <c r="O18" s="156"/>
      <c r="P18" s="151" t="s">
        <v>4</v>
      </c>
      <c r="Q18" s="151"/>
      <c r="R18" s="157"/>
      <c r="S18" s="151"/>
      <c r="T18" s="151"/>
      <c r="U18" s="151"/>
      <c r="V18" s="151" t="s">
        <v>4</v>
      </c>
      <c r="W18" s="151"/>
      <c r="X18" s="151"/>
      <c r="Y18" s="151"/>
      <c r="Z18" s="151"/>
      <c r="AA18" s="151" t="s">
        <v>43</v>
      </c>
      <c r="AB18" s="151"/>
      <c r="AC18" s="76"/>
    </row>
    <row r="19" spans="1:29" ht="12.75" customHeight="1">
      <c r="A19" s="70"/>
      <c r="B19" s="78" t="s">
        <v>28</v>
      </c>
      <c r="C19" s="79"/>
      <c r="D19" s="79"/>
      <c r="E19" s="79"/>
      <c r="F19" s="79"/>
      <c r="G19" s="79"/>
      <c r="H19" s="79"/>
      <c r="I19" s="79"/>
      <c r="J19" s="80"/>
      <c r="K19" s="70"/>
      <c r="L19" s="72"/>
      <c r="M19" s="78" t="s">
        <v>29</v>
      </c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</row>
    <row r="20" spans="1:74" s="23" customFormat="1" ht="15" customHeight="1">
      <c r="A20" s="73"/>
      <c r="B20" s="106">
        <v>1</v>
      </c>
      <c r="C20" s="158" t="s">
        <v>27</v>
      </c>
      <c r="D20" s="107">
        <v>4</v>
      </c>
      <c r="E20" s="159" t="str">
        <f>+B9</f>
        <v>Löchgau</v>
      </c>
      <c r="F20" s="81" t="s">
        <v>27</v>
      </c>
      <c r="G20" s="160" t="str">
        <f>B15</f>
        <v>Mönsheim 2</v>
      </c>
      <c r="H20" s="82">
        <v>4</v>
      </c>
      <c r="I20" s="83" t="s">
        <v>2</v>
      </c>
      <c r="J20" s="84">
        <v>0</v>
      </c>
      <c r="K20" s="85"/>
      <c r="L20" s="86"/>
      <c r="M20" s="161">
        <v>1</v>
      </c>
      <c r="N20" s="88" t="s">
        <v>27</v>
      </c>
      <c r="O20" s="162">
        <v>2</v>
      </c>
      <c r="P20" s="56" t="str">
        <f>B9</f>
        <v>Löchgau</v>
      </c>
      <c r="Q20" s="85"/>
      <c r="R20" s="87"/>
      <c r="S20" s="87"/>
      <c r="T20" s="85"/>
      <c r="U20" s="89"/>
      <c r="V20" s="56" t="s">
        <v>27</v>
      </c>
      <c r="W20" s="56" t="str">
        <f>B11</f>
        <v>Mundelsheim</v>
      </c>
      <c r="X20" s="56"/>
      <c r="Y20" s="56"/>
      <c r="Z20" s="56"/>
      <c r="AA20" s="90">
        <v>1</v>
      </c>
      <c r="AB20" s="91" t="s">
        <v>2</v>
      </c>
      <c r="AC20" s="84">
        <v>4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</row>
    <row r="21" spans="1:74" s="23" customFormat="1" ht="15" customHeight="1" thickBot="1">
      <c r="A21" s="92"/>
      <c r="B21" s="189">
        <v>2</v>
      </c>
      <c r="C21" s="164" t="s">
        <v>27</v>
      </c>
      <c r="D21" s="190">
        <v>3</v>
      </c>
      <c r="E21" s="165" t="str">
        <f>+B11</f>
        <v>Mundelsheim</v>
      </c>
      <c r="F21" s="166" t="s">
        <v>27</v>
      </c>
      <c r="G21" s="167" t="str">
        <f>B13</f>
        <v>Großvillars 5</v>
      </c>
      <c r="H21" s="93">
        <v>4</v>
      </c>
      <c r="I21" s="94" t="s">
        <v>2</v>
      </c>
      <c r="J21" s="95">
        <v>0</v>
      </c>
      <c r="K21" s="70"/>
      <c r="L21" s="72"/>
      <c r="M21" s="168">
        <v>3</v>
      </c>
      <c r="N21" s="103" t="s">
        <v>27</v>
      </c>
      <c r="O21" s="169">
        <v>4</v>
      </c>
      <c r="P21" s="170" t="str">
        <f>B13</f>
        <v>Großvillars 5</v>
      </c>
      <c r="Q21" s="171"/>
      <c r="R21" s="172"/>
      <c r="S21" s="172"/>
      <c r="T21" s="171"/>
      <c r="U21" s="173"/>
      <c r="V21" s="170" t="s">
        <v>27</v>
      </c>
      <c r="W21" s="170" t="str">
        <f>B15</f>
        <v>Mönsheim 2</v>
      </c>
      <c r="X21" s="170"/>
      <c r="Y21" s="170"/>
      <c r="Z21" s="170"/>
      <c r="AA21" s="174">
        <v>3</v>
      </c>
      <c r="AB21" s="175" t="s">
        <v>2</v>
      </c>
      <c r="AC21" s="104">
        <v>4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1:74" s="23" customFormat="1" ht="6" customHeight="1" thickBot="1">
      <c r="A22" s="25"/>
      <c r="E22" s="176"/>
      <c r="G22" s="176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s="99" customFormat="1" ht="12.75" customHeight="1">
      <c r="A23" s="25"/>
      <c r="B23" s="78" t="s">
        <v>30</v>
      </c>
      <c r="C23" s="96"/>
      <c r="D23" s="96"/>
      <c r="E23" s="177"/>
      <c r="F23" s="96"/>
      <c r="G23" s="177"/>
      <c r="H23" s="96"/>
      <c r="I23" s="96"/>
      <c r="J23" s="97"/>
      <c r="K23" s="98"/>
      <c r="L23" s="98"/>
      <c r="M23" s="101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</row>
    <row r="24" spans="1:29" ht="15" customHeight="1">
      <c r="A24" s="25"/>
      <c r="B24" s="106">
        <v>1</v>
      </c>
      <c r="C24" s="158" t="s">
        <v>27</v>
      </c>
      <c r="D24" s="107">
        <v>3</v>
      </c>
      <c r="E24" s="159" t="str">
        <f>B9</f>
        <v>Löchgau</v>
      </c>
      <c r="F24" s="88" t="s">
        <v>27</v>
      </c>
      <c r="G24" s="159" t="str">
        <f>B13</f>
        <v>Großvillars 5</v>
      </c>
      <c r="H24" s="90">
        <v>4</v>
      </c>
      <c r="I24" s="83" t="s">
        <v>2</v>
      </c>
      <c r="J24" s="100">
        <v>0</v>
      </c>
      <c r="K24" s="70"/>
      <c r="L24" s="70"/>
      <c r="M24" s="178"/>
      <c r="N24" s="179"/>
      <c r="O24" s="178"/>
      <c r="P24" s="180"/>
      <c r="Q24" s="70"/>
      <c r="R24" s="73"/>
      <c r="S24" s="73"/>
      <c r="T24" s="70"/>
      <c r="U24" s="73"/>
      <c r="V24" s="73"/>
      <c r="W24" s="73"/>
      <c r="X24" s="73"/>
      <c r="Y24" s="73"/>
      <c r="AA24" s="181"/>
      <c r="AB24" s="102"/>
      <c r="AC24" s="110"/>
    </row>
    <row r="25" spans="1:29" ht="15" customHeight="1" thickBot="1">
      <c r="A25" s="98"/>
      <c r="B25" s="182">
        <v>2</v>
      </c>
      <c r="C25" s="183" t="s">
        <v>27</v>
      </c>
      <c r="D25" s="184">
        <v>4</v>
      </c>
      <c r="E25" s="165" t="str">
        <f>B11</f>
        <v>Mundelsheim</v>
      </c>
      <c r="F25" s="183" t="s">
        <v>27</v>
      </c>
      <c r="G25" s="165" t="str">
        <f>B15</f>
        <v>Mönsheim 2</v>
      </c>
      <c r="H25" s="174">
        <v>4</v>
      </c>
      <c r="I25" s="175" t="s">
        <v>2</v>
      </c>
      <c r="J25" s="95">
        <v>0</v>
      </c>
      <c r="K25" s="70"/>
      <c r="L25" s="70"/>
      <c r="M25" s="185"/>
      <c r="N25" s="179"/>
      <c r="O25" s="185"/>
      <c r="P25" s="25"/>
      <c r="Q25" s="70"/>
      <c r="R25" s="73"/>
      <c r="S25" s="73"/>
      <c r="T25" s="70"/>
      <c r="U25" s="73"/>
      <c r="V25" s="92"/>
      <c r="W25" s="92"/>
      <c r="X25" s="92"/>
      <c r="Y25" s="92"/>
      <c r="Z25" s="92"/>
      <c r="AA25" s="110"/>
      <c r="AB25" s="112"/>
      <c r="AC25" s="110"/>
    </row>
    <row r="26" spans="1:29" ht="8.25" customHeight="1">
      <c r="A26" s="25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</row>
    <row r="29" ht="13.5" thickBot="1"/>
    <row r="30" spans="1:29" ht="30.75" thickBot="1">
      <c r="A30" s="16" t="s">
        <v>103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6"/>
    </row>
    <row r="33" spans="1:30" ht="18.75">
      <c r="A33" s="115" t="s">
        <v>107</v>
      </c>
      <c r="B33" s="115"/>
      <c r="C33" s="115"/>
      <c r="D33" s="115"/>
      <c r="E33" s="115"/>
      <c r="F33" s="19"/>
      <c r="I33" s="21"/>
      <c r="Z33" s="20"/>
      <c r="AA33" s="20"/>
      <c r="AB33" s="20"/>
      <c r="AC33" s="20"/>
      <c r="AD33" s="20"/>
    </row>
    <row r="34" spans="1:28" ht="18.75" hidden="1">
      <c r="A34" s="19"/>
      <c r="B34" s="19"/>
      <c r="C34" s="19"/>
      <c r="D34" s="19"/>
      <c r="E34" s="19"/>
      <c r="F34" s="19"/>
      <c r="H34" s="119"/>
      <c r="I34" s="120"/>
      <c r="J34" s="119"/>
      <c r="K34" s="119"/>
      <c r="L34" s="119"/>
      <c r="M34" s="119"/>
      <c r="N34" s="20"/>
      <c r="O34" s="20"/>
      <c r="P34" s="20"/>
      <c r="Q34" s="20"/>
      <c r="R34" s="20"/>
      <c r="S34" s="20"/>
      <c r="T34" s="121"/>
      <c r="V34" s="20"/>
      <c r="W34" s="20"/>
      <c r="X34" s="20"/>
      <c r="Y34" s="20"/>
      <c r="Z34" s="20"/>
      <c r="AA34" s="20"/>
      <c r="AB34" s="20"/>
    </row>
    <row r="35" spans="1:29" ht="16.5" thickBot="1">
      <c r="A35" s="22"/>
      <c r="B35" s="23"/>
      <c r="C35" s="23"/>
      <c r="D35" s="23"/>
      <c r="E35" s="24"/>
      <c r="F35" s="23"/>
      <c r="G35" s="23"/>
      <c r="H35" s="23"/>
      <c r="I35" s="25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5.75">
      <c r="A36" s="122" t="s">
        <v>26</v>
      </c>
      <c r="B36" s="26" t="s">
        <v>4</v>
      </c>
      <c r="C36" s="27"/>
      <c r="D36" s="28"/>
      <c r="E36" s="79"/>
      <c r="F36" s="113"/>
      <c r="G36" s="29"/>
      <c r="H36" s="30"/>
      <c r="I36" s="31">
        <v>1</v>
      </c>
      <c r="J36" s="32"/>
      <c r="K36" s="30"/>
      <c r="L36" s="31">
        <v>2</v>
      </c>
      <c r="M36" s="32"/>
      <c r="N36" s="30"/>
      <c r="O36" s="31">
        <v>3</v>
      </c>
      <c r="P36" s="32"/>
      <c r="Q36" s="33"/>
      <c r="R36" s="31">
        <v>4</v>
      </c>
      <c r="S36" s="31"/>
      <c r="T36" s="32"/>
      <c r="U36" s="34"/>
      <c r="V36" s="34" t="s">
        <v>41</v>
      </c>
      <c r="W36" s="32"/>
      <c r="X36" s="32"/>
      <c r="Y36" s="35" t="s">
        <v>42</v>
      </c>
      <c r="Z36" s="33"/>
      <c r="AA36" s="36"/>
      <c r="AB36" s="37" t="s">
        <v>1</v>
      </c>
      <c r="AC36" s="38"/>
    </row>
    <row r="37" spans="1:29" ht="15.75" customHeight="1">
      <c r="A37" s="201">
        <v>1</v>
      </c>
      <c r="B37" s="195" t="s">
        <v>3</v>
      </c>
      <c r="C37" s="196"/>
      <c r="D37" s="196"/>
      <c r="E37" s="196"/>
      <c r="F37" s="196"/>
      <c r="G37" s="197"/>
      <c r="H37" s="40"/>
      <c r="I37" s="41"/>
      <c r="J37" s="42"/>
      <c r="K37" s="43">
        <f>+AA48</f>
        <v>0</v>
      </c>
      <c r="L37" s="44" t="s">
        <v>2</v>
      </c>
      <c r="M37" s="45">
        <f>+AC48</f>
        <v>4</v>
      </c>
      <c r="N37" s="43">
        <f>+H52</f>
        <v>1</v>
      </c>
      <c r="O37" s="44" t="s">
        <v>2</v>
      </c>
      <c r="P37" s="45">
        <f>+J52</f>
        <v>4</v>
      </c>
      <c r="Q37" s="43">
        <f>+H48</f>
        <v>4</v>
      </c>
      <c r="R37" s="44" t="s">
        <v>2</v>
      </c>
      <c r="S37" s="46">
        <f>+J48</f>
        <v>2</v>
      </c>
      <c r="T37" s="123"/>
      <c r="U37" s="124">
        <f>SUM(Q38,N38,K38)/2</f>
        <v>1</v>
      </c>
      <c r="V37" s="44" t="s">
        <v>2</v>
      </c>
      <c r="W37" s="45">
        <f>SUM(S38,P38,M38)/2</f>
        <v>2</v>
      </c>
      <c r="X37" s="46">
        <f>SUM(Q37,N37,K37)</f>
        <v>5</v>
      </c>
      <c r="Y37" s="44" t="s">
        <v>2</v>
      </c>
      <c r="Z37" s="46">
        <f>SUM(S37,P37,M37)</f>
        <v>10</v>
      </c>
      <c r="AA37" s="47"/>
      <c r="AB37" s="48">
        <v>23</v>
      </c>
      <c r="AC37" s="49"/>
    </row>
    <row r="38" spans="1:29" ht="15.75" customHeight="1">
      <c r="A38" s="202"/>
      <c r="B38" s="198"/>
      <c r="C38" s="199"/>
      <c r="D38" s="199"/>
      <c r="E38" s="199"/>
      <c r="F38" s="199"/>
      <c r="G38" s="200"/>
      <c r="H38" s="50"/>
      <c r="I38" s="50"/>
      <c r="J38" s="51"/>
      <c r="K38" s="12">
        <f>IF(K37&gt;M37,2,0)</f>
        <v>0</v>
      </c>
      <c r="L38" s="125"/>
      <c r="M38" s="13">
        <f>IF(M37&gt;K37,2,0)</f>
        <v>2</v>
      </c>
      <c r="N38" s="12">
        <f>IF(N37&gt;P37,2,0)</f>
        <v>0</v>
      </c>
      <c r="O38" s="125"/>
      <c r="P38" s="13">
        <f>IF(P37&gt;N37,2,0)</f>
        <v>2</v>
      </c>
      <c r="Q38" s="12">
        <f>IF(Q37&gt;S37,2,0)</f>
        <v>2</v>
      </c>
      <c r="R38" s="125"/>
      <c r="S38" s="13">
        <f>IF(S37&gt;Q37,2,0)</f>
        <v>0</v>
      </c>
      <c r="T38" s="123"/>
      <c r="U38" s="126"/>
      <c r="V38" s="52"/>
      <c r="W38" s="127"/>
      <c r="X38" s="128"/>
      <c r="Y38" s="52"/>
      <c r="Z38" s="128"/>
      <c r="AA38" s="53"/>
      <c r="AB38" s="54"/>
      <c r="AC38" s="129"/>
    </row>
    <row r="39" spans="1:29" ht="15.75" customHeight="1">
      <c r="A39" s="201">
        <v>2</v>
      </c>
      <c r="B39" s="195" t="s">
        <v>21</v>
      </c>
      <c r="C39" s="196"/>
      <c r="D39" s="196"/>
      <c r="E39" s="196"/>
      <c r="F39" s="196"/>
      <c r="G39" s="197"/>
      <c r="H39" s="130">
        <f>+AC48</f>
        <v>4</v>
      </c>
      <c r="I39" s="44" t="s">
        <v>2</v>
      </c>
      <c r="J39" s="57">
        <f>+AA48</f>
        <v>0</v>
      </c>
      <c r="K39" s="131"/>
      <c r="L39" s="58"/>
      <c r="M39" s="59"/>
      <c r="N39" s="43">
        <f>+H49</f>
        <v>4</v>
      </c>
      <c r="O39" s="44" t="s">
        <v>2</v>
      </c>
      <c r="P39" s="45">
        <f>+J49</f>
        <v>2</v>
      </c>
      <c r="Q39" s="43">
        <f>+H53</f>
        <v>4</v>
      </c>
      <c r="R39" s="44" t="s">
        <v>2</v>
      </c>
      <c r="S39" s="46">
        <f>+J53</f>
        <v>2</v>
      </c>
      <c r="T39" s="123"/>
      <c r="U39" s="124">
        <f>SUM(H40,N40,Q40)/2</f>
        <v>3</v>
      </c>
      <c r="V39" s="44" t="s">
        <v>2</v>
      </c>
      <c r="W39" s="45">
        <f>SUM(S40,P40,J40)/2</f>
        <v>0</v>
      </c>
      <c r="X39" s="46">
        <f>SUM(Q39,N39,H39)</f>
        <v>12</v>
      </c>
      <c r="Y39" s="44" t="s">
        <v>2</v>
      </c>
      <c r="Z39" s="46">
        <f>SUM(S39,P39,J39)</f>
        <v>4</v>
      </c>
      <c r="AA39" s="47"/>
      <c r="AB39" s="48">
        <v>21</v>
      </c>
      <c r="AC39" s="49"/>
    </row>
    <row r="40" spans="1:29" ht="15.75" customHeight="1">
      <c r="A40" s="202"/>
      <c r="B40" s="198" t="s">
        <v>8</v>
      </c>
      <c r="C40" s="199"/>
      <c r="D40" s="199"/>
      <c r="E40" s="199"/>
      <c r="F40" s="199"/>
      <c r="G40" s="200"/>
      <c r="H40" s="12">
        <f>IF(H39&gt;J39,2,0)</f>
        <v>2</v>
      </c>
      <c r="I40" s="125"/>
      <c r="J40" s="13">
        <f>IF(J39&gt;H39,2,0)</f>
        <v>0</v>
      </c>
      <c r="K40" s="132"/>
      <c r="L40" s="133"/>
      <c r="M40" s="133"/>
      <c r="N40" s="12">
        <f>IF(N39&gt;P39,2,0)</f>
        <v>2</v>
      </c>
      <c r="O40" s="125"/>
      <c r="P40" s="13">
        <f>IF(P39&gt;N39,2,0)</f>
        <v>0</v>
      </c>
      <c r="Q40" s="12">
        <f>IF(Q39&gt;S39,2,0)</f>
        <v>2</v>
      </c>
      <c r="R40" s="125"/>
      <c r="S40" s="13">
        <f>IF(S39&gt;Q39,2,0)</f>
        <v>0</v>
      </c>
      <c r="T40" s="123"/>
      <c r="U40" s="126"/>
      <c r="V40" s="108"/>
      <c r="W40" s="127"/>
      <c r="X40" s="134"/>
      <c r="Y40" s="52"/>
      <c r="Z40" s="135"/>
      <c r="AA40" s="53"/>
      <c r="AB40" s="54"/>
      <c r="AC40" s="55"/>
    </row>
    <row r="41" spans="1:29" ht="15.75" customHeight="1">
      <c r="A41" s="201">
        <v>3</v>
      </c>
      <c r="B41" s="195" t="s">
        <v>66</v>
      </c>
      <c r="C41" s="196"/>
      <c r="D41" s="196"/>
      <c r="E41" s="196"/>
      <c r="F41" s="196"/>
      <c r="G41" s="197"/>
      <c r="H41" s="136">
        <f>+J52</f>
        <v>4</v>
      </c>
      <c r="I41" s="137" t="s">
        <v>2</v>
      </c>
      <c r="J41" s="92">
        <f>+H52</f>
        <v>1</v>
      </c>
      <c r="K41" s="136">
        <f>+J49</f>
        <v>2</v>
      </c>
      <c r="L41" s="77" t="s">
        <v>2</v>
      </c>
      <c r="M41" s="138">
        <f>+H49</f>
        <v>4</v>
      </c>
      <c r="N41" s="139"/>
      <c r="O41" s="140"/>
      <c r="P41" s="141"/>
      <c r="Q41" s="142">
        <f>+AA49</f>
        <v>4</v>
      </c>
      <c r="R41" s="137" t="s">
        <v>2</v>
      </c>
      <c r="S41" s="142">
        <f>+AC49</f>
        <v>2</v>
      </c>
      <c r="T41" s="123"/>
      <c r="U41" s="124">
        <f>SUM(Q42,K42,H42)/2</f>
        <v>2</v>
      </c>
      <c r="V41" s="44" t="s">
        <v>2</v>
      </c>
      <c r="W41" s="45">
        <f>SUM(S42,M42,J42)/2</f>
        <v>1</v>
      </c>
      <c r="X41" s="43">
        <f>SUM(Q41,K41,H41)</f>
        <v>10</v>
      </c>
      <c r="Y41" s="44" t="s">
        <v>2</v>
      </c>
      <c r="Z41" s="45">
        <f>SUM(S41,M41,J41)</f>
        <v>7</v>
      </c>
      <c r="AA41" s="47"/>
      <c r="AB41" s="48">
        <v>22</v>
      </c>
      <c r="AC41" s="49"/>
    </row>
    <row r="42" spans="1:29" ht="15.75" customHeight="1">
      <c r="A42" s="202"/>
      <c r="B42" s="198" t="s">
        <v>8</v>
      </c>
      <c r="C42" s="199"/>
      <c r="D42" s="199"/>
      <c r="E42" s="199"/>
      <c r="F42" s="199"/>
      <c r="G42" s="200"/>
      <c r="H42" s="12">
        <f>IF(H41&gt;J41,2,0)</f>
        <v>2</v>
      </c>
      <c r="I42" s="125"/>
      <c r="J42" s="13">
        <f>IF(J41&gt;H41,2,0)</f>
        <v>0</v>
      </c>
      <c r="K42" s="12">
        <f>IF(K41&gt;M41,2,0)</f>
        <v>0</v>
      </c>
      <c r="L42" s="125"/>
      <c r="M42" s="13">
        <f>IF(M41&gt;K41,2,0)</f>
        <v>2</v>
      </c>
      <c r="N42" s="143"/>
      <c r="O42" s="144"/>
      <c r="P42" s="144"/>
      <c r="Q42" s="12">
        <f>IF(Q41&gt;S41,2,0)</f>
        <v>2</v>
      </c>
      <c r="R42" s="125"/>
      <c r="S42" s="13">
        <f>IF(S41&gt;Q41,2,0)</f>
        <v>0</v>
      </c>
      <c r="T42" s="145"/>
      <c r="U42" s="146"/>
      <c r="V42" s="52"/>
      <c r="X42" s="147"/>
      <c r="Y42" s="52"/>
      <c r="Z42" s="128"/>
      <c r="AA42" s="53"/>
      <c r="AB42" s="54"/>
      <c r="AC42" s="55"/>
    </row>
    <row r="43" spans="1:29" ht="15.75" customHeight="1">
      <c r="A43" s="201">
        <v>4</v>
      </c>
      <c r="B43" s="195" t="s">
        <v>37</v>
      </c>
      <c r="C43" s="196"/>
      <c r="D43" s="196"/>
      <c r="E43" s="196"/>
      <c r="F43" s="196"/>
      <c r="G43" s="197"/>
      <c r="H43" s="130">
        <f>+J48</f>
        <v>2</v>
      </c>
      <c r="I43" s="44" t="s">
        <v>2</v>
      </c>
      <c r="J43" s="57">
        <f>+H48</f>
        <v>4</v>
      </c>
      <c r="K43" s="56">
        <f>+J53</f>
        <v>2</v>
      </c>
      <c r="L43" s="39" t="s">
        <v>2</v>
      </c>
      <c r="M43" s="57">
        <f>+H53</f>
        <v>4</v>
      </c>
      <c r="N43" s="56">
        <f>+AC49</f>
        <v>2</v>
      </c>
      <c r="O43" s="44" t="s">
        <v>2</v>
      </c>
      <c r="P43" s="45">
        <f>+AA49</f>
        <v>4</v>
      </c>
      <c r="Q43" s="60"/>
      <c r="R43" s="41"/>
      <c r="S43" s="41"/>
      <c r="T43" s="123"/>
      <c r="U43" s="124">
        <f>SUM(N44,K44,H44)/2</f>
        <v>0</v>
      </c>
      <c r="V43" s="44" t="s">
        <v>2</v>
      </c>
      <c r="W43" s="45">
        <f>SUM(J44,P44,M44)/2</f>
        <v>3</v>
      </c>
      <c r="X43" s="46">
        <f>SUM(N43,K43,H43)</f>
        <v>6</v>
      </c>
      <c r="Y43" s="44" t="s">
        <v>2</v>
      </c>
      <c r="Z43" s="46">
        <f>SUM(P43,M43,J43)</f>
        <v>12</v>
      </c>
      <c r="AA43" s="47"/>
      <c r="AB43" s="48">
        <v>24</v>
      </c>
      <c r="AC43" s="49"/>
    </row>
    <row r="44" spans="1:29" ht="16.5" customHeight="1" thickBot="1">
      <c r="A44" s="202"/>
      <c r="B44" s="198" t="s">
        <v>8</v>
      </c>
      <c r="C44" s="199"/>
      <c r="D44" s="199"/>
      <c r="E44" s="199"/>
      <c r="F44" s="199"/>
      <c r="G44" s="200"/>
      <c r="H44" s="61">
        <f>IF(H43&gt;J43,2,0)</f>
        <v>0</v>
      </c>
      <c r="I44" s="148"/>
      <c r="J44" s="63">
        <f>IF(J43&gt;H43,2,0)</f>
        <v>2</v>
      </c>
      <c r="K44" s="61">
        <f>IF(K43&gt;M43,2,0)</f>
        <v>0</v>
      </c>
      <c r="L44" s="148"/>
      <c r="M44" s="63">
        <f>IF(M43&gt;K43,2,0)</f>
        <v>2</v>
      </c>
      <c r="N44" s="61">
        <f>IF(N43&gt;P43,2,0)</f>
        <v>0</v>
      </c>
      <c r="O44" s="148"/>
      <c r="P44" s="111">
        <f>IF(P43&gt;N43,2,0)</f>
        <v>2</v>
      </c>
      <c r="Q44" s="149"/>
      <c r="R44" s="64"/>
      <c r="S44" s="64"/>
      <c r="T44" s="150"/>
      <c r="U44" s="65"/>
      <c r="V44" s="62"/>
      <c r="W44" s="66"/>
      <c r="X44" s="65"/>
      <c r="Y44" s="62"/>
      <c r="Z44" s="66"/>
      <c r="AA44" s="67"/>
      <c r="AB44" s="68"/>
      <c r="AC44" s="69"/>
    </row>
    <row r="45" spans="1:29" ht="13.5" thickBot="1">
      <c r="A45" s="70"/>
      <c r="I45" s="21"/>
      <c r="K45" s="70"/>
      <c r="L45" s="70"/>
      <c r="R45" s="105"/>
      <c r="U45" s="71">
        <f>SUM(U37:U43)</f>
        <v>6</v>
      </c>
      <c r="V45" s="71"/>
      <c r="W45" s="71">
        <f>SUM(W37:W43)</f>
        <v>6</v>
      </c>
      <c r="X45" s="71">
        <f>SUM(X37:X43)</f>
        <v>33</v>
      </c>
      <c r="Y45" s="71"/>
      <c r="Z45" s="71">
        <f>SUM(Z37:Z43)</f>
        <v>33</v>
      </c>
      <c r="AC45" s="72"/>
    </row>
    <row r="46" spans="1:29" ht="16.5" thickBot="1">
      <c r="A46" s="73"/>
      <c r="B46" s="74"/>
      <c r="C46" s="75"/>
      <c r="D46" s="75"/>
      <c r="E46" s="117" t="s">
        <v>4</v>
      </c>
      <c r="F46" s="117"/>
      <c r="G46" s="117" t="s">
        <v>4</v>
      </c>
      <c r="H46" s="151" t="s">
        <v>43</v>
      </c>
      <c r="I46" s="151"/>
      <c r="J46" s="152"/>
      <c r="K46" s="153"/>
      <c r="L46" s="154"/>
      <c r="M46" s="155"/>
      <c r="N46" s="151"/>
      <c r="O46" s="156"/>
      <c r="P46" s="151" t="s">
        <v>4</v>
      </c>
      <c r="Q46" s="151"/>
      <c r="R46" s="157"/>
      <c r="S46" s="151"/>
      <c r="T46" s="151"/>
      <c r="U46" s="151"/>
      <c r="V46" s="151" t="s">
        <v>4</v>
      </c>
      <c r="W46" s="151"/>
      <c r="X46" s="151"/>
      <c r="Y46" s="151"/>
      <c r="Z46" s="151"/>
      <c r="AA46" s="151" t="s">
        <v>43</v>
      </c>
      <c r="AB46" s="151"/>
      <c r="AC46" s="76"/>
    </row>
    <row r="47" spans="1:29" ht="12.75">
      <c r="A47" s="70"/>
      <c r="B47" s="78" t="s">
        <v>28</v>
      </c>
      <c r="C47" s="79"/>
      <c r="D47" s="79"/>
      <c r="E47" s="79"/>
      <c r="F47" s="79"/>
      <c r="G47" s="79"/>
      <c r="H47" s="79"/>
      <c r="I47" s="79"/>
      <c r="J47" s="80"/>
      <c r="K47" s="70"/>
      <c r="L47" s="72"/>
      <c r="M47" s="78" t="s">
        <v>29</v>
      </c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80"/>
    </row>
    <row r="48" spans="1:29" ht="15.75" customHeight="1">
      <c r="A48" s="73"/>
      <c r="B48" s="106">
        <v>1</v>
      </c>
      <c r="C48" s="158" t="s">
        <v>27</v>
      </c>
      <c r="D48" s="107">
        <v>4</v>
      </c>
      <c r="E48" s="159" t="str">
        <f>+B37</f>
        <v>Großbottwar 2</v>
      </c>
      <c r="F48" s="81" t="s">
        <v>27</v>
      </c>
      <c r="G48" s="160" t="str">
        <f>B43</f>
        <v>Mönsheim 3</v>
      </c>
      <c r="H48" s="82">
        <v>4</v>
      </c>
      <c r="I48" s="83" t="s">
        <v>2</v>
      </c>
      <c r="J48" s="84">
        <v>2</v>
      </c>
      <c r="K48" s="85"/>
      <c r="L48" s="86"/>
      <c r="M48" s="161">
        <v>1</v>
      </c>
      <c r="N48" s="88" t="s">
        <v>27</v>
      </c>
      <c r="O48" s="162">
        <v>2</v>
      </c>
      <c r="P48" s="56" t="str">
        <f>B37</f>
        <v>Großbottwar 2</v>
      </c>
      <c r="Q48" s="85"/>
      <c r="R48" s="87"/>
      <c r="S48" s="87"/>
      <c r="T48" s="85"/>
      <c r="U48" s="89"/>
      <c r="V48" s="56" t="s">
        <v>27</v>
      </c>
      <c r="W48" s="56" t="str">
        <f>B39</f>
        <v>Hofen 3</v>
      </c>
      <c r="X48" s="56"/>
      <c r="Y48" s="56"/>
      <c r="Z48" s="56"/>
      <c r="AA48" s="90">
        <v>0</v>
      </c>
      <c r="AB48" s="91" t="s">
        <v>2</v>
      </c>
      <c r="AC48" s="84">
        <v>4</v>
      </c>
    </row>
    <row r="49" spans="1:29" ht="16.5" thickBot="1">
      <c r="A49" s="92"/>
      <c r="B49" s="189">
        <v>2</v>
      </c>
      <c r="C49" s="164" t="s">
        <v>27</v>
      </c>
      <c r="D49" s="190">
        <v>3</v>
      </c>
      <c r="E49" s="165" t="str">
        <f>+B39</f>
        <v>Hofen 3</v>
      </c>
      <c r="F49" s="166" t="s">
        <v>27</v>
      </c>
      <c r="G49" s="167" t="str">
        <f>B41</f>
        <v>Hofen 4</v>
      </c>
      <c r="H49" s="93">
        <v>4</v>
      </c>
      <c r="I49" s="94" t="s">
        <v>2</v>
      </c>
      <c r="J49" s="95">
        <v>2</v>
      </c>
      <c r="K49" s="70"/>
      <c r="L49" s="72"/>
      <c r="M49" s="168">
        <v>3</v>
      </c>
      <c r="N49" s="103" t="s">
        <v>27</v>
      </c>
      <c r="O49" s="169">
        <v>4</v>
      </c>
      <c r="P49" s="170" t="str">
        <f>B41</f>
        <v>Hofen 4</v>
      </c>
      <c r="Q49" s="171"/>
      <c r="R49" s="172"/>
      <c r="S49" s="172"/>
      <c r="T49" s="171"/>
      <c r="U49" s="173"/>
      <c r="V49" s="170" t="s">
        <v>27</v>
      </c>
      <c r="W49" s="170" t="str">
        <f>B43</f>
        <v>Mönsheim 3</v>
      </c>
      <c r="X49" s="170"/>
      <c r="Y49" s="170"/>
      <c r="Z49" s="170"/>
      <c r="AA49" s="174">
        <v>4</v>
      </c>
      <c r="AB49" s="175" t="s">
        <v>2</v>
      </c>
      <c r="AC49" s="104">
        <v>2</v>
      </c>
    </row>
    <row r="50" spans="1:29" ht="16.5" thickBot="1">
      <c r="A50" s="25"/>
      <c r="B50" s="23"/>
      <c r="C50" s="23"/>
      <c r="D50" s="23"/>
      <c r="E50" s="176"/>
      <c r="F50" s="23"/>
      <c r="G50" s="176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8.75">
      <c r="A51" s="25"/>
      <c r="B51" s="78" t="s">
        <v>30</v>
      </c>
      <c r="C51" s="96"/>
      <c r="D51" s="96"/>
      <c r="E51" s="177"/>
      <c r="F51" s="96"/>
      <c r="G51" s="177"/>
      <c r="H51" s="96"/>
      <c r="I51" s="96"/>
      <c r="J51" s="97"/>
      <c r="K51" s="98"/>
      <c r="L51" s="98"/>
      <c r="M51" s="101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ht="15.75">
      <c r="A52" s="25"/>
      <c r="B52" s="106">
        <v>1</v>
      </c>
      <c r="C52" s="158" t="s">
        <v>27</v>
      </c>
      <c r="D52" s="107">
        <v>3</v>
      </c>
      <c r="E52" s="159" t="str">
        <f>B37</f>
        <v>Großbottwar 2</v>
      </c>
      <c r="F52" s="88" t="s">
        <v>27</v>
      </c>
      <c r="G52" s="159" t="str">
        <f>B41</f>
        <v>Hofen 4</v>
      </c>
      <c r="H52" s="90">
        <v>1</v>
      </c>
      <c r="I52" s="83" t="s">
        <v>2</v>
      </c>
      <c r="J52" s="100">
        <v>4</v>
      </c>
      <c r="K52" s="70"/>
      <c r="L52" s="70"/>
      <c r="M52" s="178"/>
      <c r="N52" s="179"/>
      <c r="O52" s="178"/>
      <c r="P52" s="180"/>
      <c r="Q52" s="70"/>
      <c r="R52" s="73"/>
      <c r="S52" s="73"/>
      <c r="T52" s="70"/>
      <c r="U52" s="73"/>
      <c r="V52" s="73"/>
      <c r="W52" s="73"/>
      <c r="X52" s="73"/>
      <c r="Y52" s="73"/>
      <c r="AA52" s="181"/>
      <c r="AB52" s="102"/>
      <c r="AC52" s="110"/>
    </row>
    <row r="53" spans="1:29" ht="19.5" thickBot="1">
      <c r="A53" s="98"/>
      <c r="B53" s="182">
        <v>2</v>
      </c>
      <c r="C53" s="183" t="s">
        <v>27</v>
      </c>
      <c r="D53" s="184">
        <v>4</v>
      </c>
      <c r="E53" s="165" t="str">
        <f>B39</f>
        <v>Hofen 3</v>
      </c>
      <c r="F53" s="183" t="s">
        <v>27</v>
      </c>
      <c r="G53" s="165" t="str">
        <f>B43</f>
        <v>Mönsheim 3</v>
      </c>
      <c r="H53" s="174">
        <v>4</v>
      </c>
      <c r="I53" s="175" t="s">
        <v>2</v>
      </c>
      <c r="J53" s="95">
        <v>2</v>
      </c>
      <c r="K53" s="70"/>
      <c r="L53" s="70"/>
      <c r="M53" s="185"/>
      <c r="N53" s="179"/>
      <c r="O53" s="185"/>
      <c r="P53" s="25"/>
      <c r="Q53" s="70"/>
      <c r="R53" s="73"/>
      <c r="S53" s="73"/>
      <c r="T53" s="70"/>
      <c r="U53" s="73"/>
      <c r="V53" s="92"/>
      <c r="W53" s="92"/>
      <c r="X53" s="92"/>
      <c r="Y53" s="92"/>
      <c r="Z53" s="92"/>
      <c r="AA53" s="110"/>
      <c r="AB53" s="112"/>
      <c r="AC53" s="110"/>
    </row>
  </sheetData>
  <mergeCells count="16">
    <mergeCell ref="A41:A42"/>
    <mergeCell ref="B41:G42"/>
    <mergeCell ref="A43:A44"/>
    <mergeCell ref="B43:G44"/>
    <mergeCell ref="A37:A38"/>
    <mergeCell ref="B37:G38"/>
    <mergeCell ref="A39:A40"/>
    <mergeCell ref="B39:G40"/>
    <mergeCell ref="A13:A14"/>
    <mergeCell ref="B13:G14"/>
    <mergeCell ref="A15:A16"/>
    <mergeCell ref="B15:G16"/>
    <mergeCell ref="B9:G10"/>
    <mergeCell ref="A9:A10"/>
    <mergeCell ref="A11:A12"/>
    <mergeCell ref="B11:G12"/>
  </mergeCells>
  <printOptions/>
  <pageMargins left="0.56" right="0.1968503937007874" top="0.55" bottom="0" header="0.46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Naeher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Kubelj</dc:creator>
  <cp:keywords/>
  <dc:description/>
  <cp:lastModifiedBy>kubelj</cp:lastModifiedBy>
  <cp:lastPrinted>2008-04-05T06:47:46Z</cp:lastPrinted>
  <dcterms:created xsi:type="dcterms:W3CDTF">2002-03-24T17:13:53Z</dcterms:created>
  <dcterms:modified xsi:type="dcterms:W3CDTF">2008-04-14T07:07:50Z</dcterms:modified>
  <cp:category/>
  <cp:version/>
  <cp:contentType/>
  <cp:contentStatus/>
</cp:coreProperties>
</file>