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771" activeTab="2"/>
  </bookViews>
  <sheets>
    <sheet name="Bilanzen_Teilnehmer" sheetId="1" r:id="rId1"/>
    <sheet name="Gesamtwertung" sheetId="2" r:id="rId2"/>
    <sheet name="Platz 1-4" sheetId="3" r:id="rId3"/>
    <sheet name="Platz 5-8" sheetId="4" r:id="rId4"/>
    <sheet name="Platz 9-12" sheetId="5" r:id="rId5"/>
    <sheet name="Platz 13-16" sheetId="6" r:id="rId6"/>
    <sheet name="Platz 17-22" sheetId="7" r:id="rId7"/>
    <sheet name="Finalgr1" sheetId="8" r:id="rId8"/>
    <sheet name="Finalgr2" sheetId="9" r:id="rId9"/>
    <sheet name="Trostgr3" sheetId="10" r:id="rId10"/>
    <sheet name="Trostgr4" sheetId="11" r:id="rId11"/>
    <sheet name="Trostgr5" sheetId="12" r:id="rId12"/>
    <sheet name="Trostgr6" sheetId="13" r:id="rId13"/>
    <sheet name="Gr 1" sheetId="14" r:id="rId14"/>
    <sheet name="Gr 2" sheetId="15" r:id="rId15"/>
    <sheet name="Gr 3" sheetId="16" r:id="rId16"/>
    <sheet name="Gr 4" sheetId="17" r:id="rId17"/>
    <sheet name="Mannschaften2006" sheetId="18" r:id="rId18"/>
  </sheets>
  <definedNames>
    <definedName name="_xlnm._FilterDatabase" localSheetId="0" hidden="1">'Bilanzen_Teilnehmer'!$A$4:$D$86</definedName>
  </definedNames>
  <calcPr fullCalcOnLoad="1"/>
</workbook>
</file>

<file path=xl/sharedStrings.xml><?xml version="1.0" encoding="utf-8"?>
<sst xmlns="http://schemas.openxmlformats.org/spreadsheetml/2006/main" count="1371" uniqueCount="292">
  <si>
    <t>Großbottwar 1</t>
  </si>
  <si>
    <t>1-2</t>
  </si>
  <si>
    <t>3-4</t>
  </si>
  <si>
    <t>1-3</t>
  </si>
  <si>
    <t>1-5</t>
  </si>
  <si>
    <t>4-5</t>
  </si>
  <si>
    <t>2-3</t>
  </si>
  <si>
    <t>1-4</t>
  </si>
  <si>
    <t>3-5</t>
  </si>
  <si>
    <t>Punkte</t>
  </si>
  <si>
    <t>Platz</t>
  </si>
  <si>
    <t>:</t>
  </si>
  <si>
    <t>Lienzingen</t>
  </si>
  <si>
    <t>Großbottwar 2</t>
  </si>
  <si>
    <t>Name</t>
  </si>
  <si>
    <t>Geburtstag</t>
  </si>
  <si>
    <t>Verein</t>
  </si>
  <si>
    <t>Bilanz</t>
  </si>
  <si>
    <t>Bilanzzahl</t>
  </si>
  <si>
    <t>Gruppe</t>
  </si>
  <si>
    <t xml:space="preserve"> </t>
  </si>
  <si>
    <t>Sätze</t>
  </si>
  <si>
    <t>Paarungen</t>
  </si>
  <si>
    <t>Runde 1</t>
  </si>
  <si>
    <t xml:space="preserve"> -</t>
  </si>
  <si>
    <t>Runde 2</t>
  </si>
  <si>
    <t>Runde 3</t>
  </si>
  <si>
    <t xml:space="preserve">TV Grossbottwar                                                         </t>
  </si>
  <si>
    <t>4 er - Gruppe</t>
  </si>
  <si>
    <t>2-4</t>
  </si>
  <si>
    <t>Runde 4</t>
  </si>
  <si>
    <t>Runde 5</t>
  </si>
  <si>
    <t>2-5</t>
  </si>
  <si>
    <t xml:space="preserve">Paarungen </t>
  </si>
  <si>
    <t>5 er - Gruppe</t>
  </si>
  <si>
    <t>Vorrunde</t>
  </si>
  <si>
    <t>Wsauerborn@aol.com</t>
  </si>
  <si>
    <t>fam.rittmann@t-online.de</t>
  </si>
  <si>
    <t>Großbottwar 3</t>
  </si>
  <si>
    <t>Mannschaft</t>
  </si>
  <si>
    <t>Untermberg 1</t>
  </si>
  <si>
    <t>Untermberg 2</t>
  </si>
  <si>
    <t>Ditzingen 1</t>
  </si>
  <si>
    <t>Ditzingen 2</t>
  </si>
  <si>
    <t>07042/22122</t>
  </si>
  <si>
    <t>07156/964608</t>
  </si>
  <si>
    <t>Fink, Simon</t>
  </si>
  <si>
    <t>Reule, Manuel</t>
  </si>
  <si>
    <t>Mundelsheim</t>
  </si>
  <si>
    <t>Großbottwar Girls</t>
  </si>
  <si>
    <t>Claudio_Eisele@gmx.de</t>
  </si>
  <si>
    <t>Hassert, Timo</t>
  </si>
  <si>
    <t>Jahn, Charlotte</t>
  </si>
  <si>
    <t>Weng, Jessica</t>
  </si>
  <si>
    <t>Finale  Platz 1 - 4</t>
  </si>
  <si>
    <t>Schütz, David</t>
  </si>
  <si>
    <t>Spiel um Platz 3:</t>
  </si>
  <si>
    <t>Teilnehmer  Bambinirunde  2006</t>
  </si>
  <si>
    <t>Mannschaften Bambinirunde 2006</t>
  </si>
  <si>
    <t>Aldingen</t>
  </si>
  <si>
    <t>TT-Armin-Ziegler@web.de</t>
  </si>
  <si>
    <t>07146 / 92974</t>
  </si>
  <si>
    <t>Otto-Hirsch-Str. 12</t>
  </si>
  <si>
    <t>Remseck</t>
  </si>
  <si>
    <t>Claudio Eisele</t>
  </si>
  <si>
    <t>Armin Ziegler</t>
  </si>
  <si>
    <t>Großvillars 1</t>
  </si>
  <si>
    <t>Großvillars 2</t>
  </si>
  <si>
    <t>Grossglattbach</t>
  </si>
  <si>
    <t>Volker Langenstein</t>
  </si>
  <si>
    <t>Volker.Langenstein@siemens.com</t>
  </si>
  <si>
    <t>07042 / 813101</t>
  </si>
  <si>
    <t>Vaihinger Str. 16</t>
  </si>
  <si>
    <t>0160 / 7466271</t>
  </si>
  <si>
    <t>Ötisheim-Erlenbach 1</t>
  </si>
  <si>
    <t>Ötisheim-Erlenbach 2</t>
  </si>
  <si>
    <t>Ulrike Knöller-del Negro</t>
  </si>
  <si>
    <t>Aischbühlstr. 38</t>
  </si>
  <si>
    <t>Mühlacker</t>
  </si>
  <si>
    <t>Ötisheim</t>
  </si>
  <si>
    <t>Höpfigheim 1</t>
  </si>
  <si>
    <t>Höpfigheim 2</t>
  </si>
  <si>
    <t>Willi Sauerborn</t>
  </si>
  <si>
    <t>Einsiedlerweg 25</t>
  </si>
  <si>
    <t>Illingen</t>
  </si>
  <si>
    <t>Vriess, Julia</t>
  </si>
  <si>
    <t>Kubelj, Susanna</t>
  </si>
  <si>
    <t>Schmidt, Phillip</t>
  </si>
  <si>
    <t>Schmidt, Fabian</t>
  </si>
  <si>
    <t>Berner, Ramona</t>
  </si>
  <si>
    <t>Zobel, Alexander</t>
  </si>
  <si>
    <t>Markus, Dominik</t>
  </si>
  <si>
    <t>Hilberg, Niklas</t>
  </si>
  <si>
    <t>Gesamtwertung Jüngstenrunde 2006</t>
  </si>
  <si>
    <t>Ansprechpartner</t>
  </si>
  <si>
    <t>Höpfigheim 3</t>
  </si>
  <si>
    <t>Untermberg 3</t>
  </si>
  <si>
    <t>Reiner Vogg</t>
  </si>
  <si>
    <t>Gerd Rittmann</t>
  </si>
  <si>
    <t>1-6</t>
  </si>
  <si>
    <t>3-6</t>
  </si>
  <si>
    <t>5-6</t>
  </si>
  <si>
    <t>2-6</t>
  </si>
  <si>
    <t>4-6</t>
  </si>
  <si>
    <t>6 er - Gruppe</t>
  </si>
  <si>
    <t>Bambinirunde 2006</t>
  </si>
  <si>
    <t>Ötisheim-Erlenb. 1</t>
  </si>
  <si>
    <t>Ötisheim-Erlenb. 2</t>
  </si>
  <si>
    <t>Steinheim</t>
  </si>
  <si>
    <t>Reiner-Vogg-Steinheim@gmx.de</t>
  </si>
  <si>
    <t>tt-bambini@tv-grossvillars.de</t>
  </si>
  <si>
    <t>Michael Raber</t>
  </si>
  <si>
    <t>family@del-negro.de</t>
  </si>
  <si>
    <t>gruenenwald@gmx.de</t>
  </si>
  <si>
    <t>Florian Grünenwald</t>
  </si>
  <si>
    <t>Besigheim</t>
  </si>
  <si>
    <t>0 4</t>
  </si>
  <si>
    <t>1 4</t>
  </si>
  <si>
    <t>4 3</t>
  </si>
  <si>
    <t>4 1</t>
  </si>
  <si>
    <t>13 15</t>
  </si>
  <si>
    <t>6 4</t>
  </si>
  <si>
    <t>4 0</t>
  </si>
  <si>
    <t>17 5</t>
  </si>
  <si>
    <t>8 2</t>
  </si>
  <si>
    <t>20 4</t>
  </si>
  <si>
    <t>10 0</t>
  </si>
  <si>
    <t>3 4</t>
  </si>
  <si>
    <t>13 12</t>
  </si>
  <si>
    <t>4 6</t>
  </si>
  <si>
    <t>1 20</t>
  </si>
  <si>
    <t>0 10</t>
  </si>
  <si>
    <t>8 16</t>
  </si>
  <si>
    <t>2 8</t>
  </si>
  <si>
    <t>4 : 0</t>
  </si>
  <si>
    <t>0 : 4</t>
  </si>
  <si>
    <t>5 : 0</t>
  </si>
  <si>
    <t>2 : 4</t>
  </si>
  <si>
    <t>4 : 2</t>
  </si>
  <si>
    <t>4 : 3</t>
  </si>
  <si>
    <t>3 : 4</t>
  </si>
  <si>
    <t>1 : 4</t>
  </si>
  <si>
    <t>4 : 1</t>
  </si>
  <si>
    <t>4 . 1</t>
  </si>
  <si>
    <t>18 : 4</t>
  </si>
  <si>
    <t>12 : 11</t>
  </si>
  <si>
    <t>3 : 2</t>
  </si>
  <si>
    <t>3 : 20</t>
  </si>
  <si>
    <t>0 : 5</t>
  </si>
  <si>
    <t>20 : 3</t>
  </si>
  <si>
    <t>4 : 17</t>
  </si>
  <si>
    <t>12 : 14</t>
  </si>
  <si>
    <t>2 : 3</t>
  </si>
  <si>
    <t>Spahr, Julian</t>
  </si>
  <si>
    <t>Klumpp, Thomas</t>
  </si>
  <si>
    <t>Vulcano, Angelo</t>
  </si>
  <si>
    <t>Horn, Joshua</t>
  </si>
  <si>
    <t>Michel, Daniel</t>
  </si>
  <si>
    <t>Herzog, Manuel</t>
  </si>
  <si>
    <t>Köstler, Marcel</t>
  </si>
  <si>
    <t>Löw, Helen</t>
  </si>
  <si>
    <t>Chen, Andy</t>
  </si>
  <si>
    <t>Schrempf, Kevin</t>
  </si>
  <si>
    <t>Wohlfahrt, Johannes</t>
  </si>
  <si>
    <t>Heineck, Marco</t>
  </si>
  <si>
    <t>Qual, Nathalie</t>
  </si>
  <si>
    <t>Qual, Benedikt</t>
  </si>
  <si>
    <t>0 : 16</t>
  </si>
  <si>
    <t>14 : 9</t>
  </si>
  <si>
    <t>3 : 1</t>
  </si>
  <si>
    <t>11 : 12</t>
  </si>
  <si>
    <t>1 : 3</t>
  </si>
  <si>
    <t>12 : 10</t>
  </si>
  <si>
    <t>2 : 2</t>
  </si>
  <si>
    <t>16 : 6</t>
  </si>
  <si>
    <t>Heber, Michael</t>
  </si>
  <si>
    <t>Sauer, Martin</t>
  </si>
  <si>
    <t>Strauch, Benny</t>
  </si>
  <si>
    <t>Göttfert, Damian</t>
  </si>
  <si>
    <t>Dirnberger</t>
  </si>
  <si>
    <t>Wilberg</t>
  </si>
  <si>
    <t>Kraft</t>
  </si>
  <si>
    <t>Ugurlu, Selin</t>
  </si>
  <si>
    <t>Celik, Ronahi</t>
  </si>
  <si>
    <t>Urgurlu, Sidar</t>
  </si>
  <si>
    <t>13 : 7</t>
  </si>
  <si>
    <t>10 : 13</t>
  </si>
  <si>
    <t>1 : 16</t>
  </si>
  <si>
    <t>Helber, Tim</t>
  </si>
  <si>
    <t>Hasperger, Robin</t>
  </si>
  <si>
    <t>Berkermann, Björn</t>
  </si>
  <si>
    <t>Weinberger</t>
  </si>
  <si>
    <t>Michel, Pascal</t>
  </si>
  <si>
    <t>Ehmer, Tobias</t>
  </si>
  <si>
    <t>Wahl, Jonathan</t>
  </si>
  <si>
    <t>Hermann, Lukas</t>
  </si>
  <si>
    <t>Stobel, Steffi</t>
  </si>
  <si>
    <t>Isik, Ozan</t>
  </si>
  <si>
    <t>Campell, Alec</t>
  </si>
  <si>
    <t>Niederberger, Kevin</t>
  </si>
  <si>
    <t>Grossmann, Nick</t>
  </si>
  <si>
    <t>Vitrano, Lorena</t>
  </si>
  <si>
    <t>Finalrunde</t>
  </si>
  <si>
    <t>Trostrunde</t>
  </si>
  <si>
    <t>Grossvillars 2</t>
  </si>
  <si>
    <t>Gutwillinger</t>
  </si>
  <si>
    <t>Bürkle, Andre</t>
  </si>
  <si>
    <t>Runchina, Thomas</t>
  </si>
  <si>
    <t>Peskos, Andre</t>
  </si>
  <si>
    <t>Bross, Franziska</t>
  </si>
  <si>
    <t>Del Negro, Clara</t>
  </si>
  <si>
    <t>Del Negro, Marie</t>
  </si>
  <si>
    <t>Sieber, Adrian</t>
  </si>
  <si>
    <t>Burkhardt, Jannik</t>
  </si>
  <si>
    <t>Kluger, Eric</t>
  </si>
  <si>
    <t>Borens, Robert</t>
  </si>
  <si>
    <t>Scharsich, Heiko</t>
  </si>
  <si>
    <t>Busch, Larissa</t>
  </si>
  <si>
    <t>Dick, Cindy</t>
  </si>
  <si>
    <t>Uhlmann, Marvin</t>
  </si>
  <si>
    <t>Otremba, Nico</t>
  </si>
  <si>
    <t>Decker, Dominik</t>
  </si>
  <si>
    <t>Rappich, Dennis</t>
  </si>
  <si>
    <t>Teller, Micha</t>
  </si>
  <si>
    <t>Gilly, Andre</t>
  </si>
  <si>
    <t>Jacobellis, Angelo</t>
  </si>
  <si>
    <t>Taspina, Ilker</t>
  </si>
  <si>
    <t>Krappel, Max</t>
  </si>
  <si>
    <t>Pl. 1 - 8</t>
  </si>
  <si>
    <t>Pl. 9 - 22</t>
  </si>
  <si>
    <t>Brosi, Michael</t>
  </si>
  <si>
    <t>Da Silva, Phillipp</t>
  </si>
  <si>
    <t>Wagner</t>
  </si>
  <si>
    <t>9 : 4</t>
  </si>
  <si>
    <t>2  : 1</t>
  </si>
  <si>
    <t>5 : 8</t>
  </si>
  <si>
    <t>1 : 2</t>
  </si>
  <si>
    <t>12 : 4</t>
  </si>
  <si>
    <t>3 : 0</t>
  </si>
  <si>
    <t>2 : 12</t>
  </si>
  <si>
    <t>0 : 3</t>
  </si>
  <si>
    <t>8 : 4</t>
  </si>
  <si>
    <t>2 : 1</t>
  </si>
  <si>
    <t>12 : 2</t>
  </si>
  <si>
    <t>5 : 11</t>
  </si>
  <si>
    <t>4 : 12</t>
  </si>
  <si>
    <t>8 : 1</t>
  </si>
  <si>
    <t>2 : 0</t>
  </si>
  <si>
    <t>4 : 5</t>
  </si>
  <si>
    <t>1 : 1</t>
  </si>
  <si>
    <t>2 : 8</t>
  </si>
  <si>
    <t>0 : 2</t>
  </si>
  <si>
    <t>8 : 0</t>
  </si>
  <si>
    <t>1 : 8</t>
  </si>
  <si>
    <t>9 : 5</t>
  </si>
  <si>
    <t>6 : 8</t>
  </si>
  <si>
    <t>0 : 12</t>
  </si>
  <si>
    <t>Iselt, Christian</t>
  </si>
  <si>
    <t>4 : o</t>
  </si>
  <si>
    <t>11 : 5</t>
  </si>
  <si>
    <t>3 : 12</t>
  </si>
  <si>
    <t>5 : 10</t>
  </si>
  <si>
    <t>Padovano, Vanessa</t>
  </si>
  <si>
    <t>Höfpigheim 1</t>
  </si>
  <si>
    <t>Finale  Platz 5 - 8</t>
  </si>
  <si>
    <t>Spiel um Platz 7:</t>
  </si>
  <si>
    <t>Grossvillars 1</t>
  </si>
  <si>
    <t>Finale  Platz 9 - 12</t>
  </si>
  <si>
    <t>Spiel um Platz 11:</t>
  </si>
  <si>
    <t>Finale  Platz 13 - 16</t>
  </si>
  <si>
    <t>Spiel um Platz 15:</t>
  </si>
  <si>
    <t>Ötisheim 2</t>
  </si>
  <si>
    <t>Spiel um Platz 21:</t>
  </si>
  <si>
    <t>Spiel um Platz 19:</t>
  </si>
  <si>
    <t>Finale  Platz 17 - 22</t>
  </si>
  <si>
    <t>Kunkel, Christian</t>
  </si>
  <si>
    <t>Halbgewachs, Simon</t>
  </si>
  <si>
    <t>Bester Spieler</t>
  </si>
  <si>
    <t>Beste Spielerin</t>
  </si>
  <si>
    <t>Jüngster Spieler TOP 10</t>
  </si>
  <si>
    <t>Lucic, Mario</t>
  </si>
  <si>
    <t>Schäfer, Sö</t>
  </si>
  <si>
    <t>Wohlfahrt, Philipp</t>
  </si>
  <si>
    <t>3</t>
  </si>
  <si>
    <t>Lienzingen -</t>
  </si>
  <si>
    <t>Höpfigheim1</t>
  </si>
  <si>
    <t>- Großbottwar 2</t>
  </si>
  <si>
    <t>Höpfigheim 3 -</t>
  </si>
  <si>
    <t>Ditzingen 2 -</t>
  </si>
  <si>
    <t>Großb. Girls</t>
  </si>
  <si>
    <t>Untermberg 3 - Steinheim</t>
  </si>
  <si>
    <t>Grossvillars 2 - Ötisheim 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</si>
</sst>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textRotation="90"/>
    </xf>
    <xf numFmtId="0" fontId="9" fillId="2" borderId="8" xfId="0" applyFont="1" applyFill="1" applyBorder="1" applyAlignment="1">
      <alignment horizontal="center" textRotation="90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0" fontId="1" fillId="0" borderId="6" xfId="0" applyNumberFormat="1" applyFont="1" applyBorder="1" applyAlignment="1" applyProtection="1">
      <alignment/>
      <protection hidden="1" locked="0"/>
    </xf>
    <xf numFmtId="0" fontId="0" fillId="0" borderId="7" xfId="0" applyNumberFormat="1" applyBorder="1" applyAlignment="1" applyProtection="1">
      <alignment/>
      <protection hidden="1" locked="0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0" borderId="6" xfId="0" applyNumberFormat="1" applyFont="1" applyBorder="1" applyAlignment="1" applyProtection="1">
      <alignment horizontal="left"/>
      <protection hidden="1" locked="0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/>
    </xf>
    <xf numFmtId="0" fontId="11" fillId="2" borderId="0" xfId="0" applyFont="1" applyFill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12" fillId="0" borderId="0" xfId="0" applyFont="1" applyAlignment="1" quotePrefix="1">
      <alignment/>
    </xf>
    <xf numFmtId="0" fontId="0" fillId="0" borderId="0" xfId="0" applyNumberFormat="1" applyBorder="1" applyAlignment="1" applyProtection="1">
      <alignment/>
      <protection hidden="1" locked="0"/>
    </xf>
    <xf numFmtId="0" fontId="1" fillId="0" borderId="11" xfId="0" applyNumberFormat="1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4" borderId="8" xfId="0" applyFont="1" applyFill="1" applyBorder="1" applyAlignment="1" quotePrefix="1">
      <alignment horizontal="center"/>
    </xf>
    <xf numFmtId="0" fontId="2" fillId="4" borderId="9" xfId="0" applyFont="1" applyFill="1" applyBorder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9" fillId="0" borderId="6" xfId="0" applyFont="1" applyBorder="1" applyAlignment="1">
      <alignment/>
    </xf>
    <xf numFmtId="20" fontId="1" fillId="0" borderId="11" xfId="0" applyNumberFormat="1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15" fillId="4" borderId="8" xfId="0" applyFont="1" applyFill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9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13" fillId="0" borderId="0" xfId="18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13" fillId="0" borderId="0" xfId="18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4" borderId="9" xfId="0" applyFont="1" applyFill="1" applyBorder="1" applyAlignment="1" quotePrefix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11" fillId="0" borderId="0" xfId="0" applyFont="1" applyAlignment="1" quotePrefix="1">
      <alignment/>
    </xf>
    <xf numFmtId="0" fontId="1" fillId="2" borderId="23" xfId="0" applyFont="1" applyFill="1" applyBorder="1" applyAlignment="1">
      <alignment/>
    </xf>
    <xf numFmtId="0" fontId="0" fillId="0" borderId="6" xfId="0" applyNumberFormat="1" applyFont="1" applyBorder="1" applyAlignment="1" applyProtection="1">
      <alignment horizontal="center"/>
      <protection hidden="1" locked="0"/>
    </xf>
    <xf numFmtId="0" fontId="0" fillId="0" borderId="6" xfId="0" applyNumberFormat="1" applyBorder="1" applyAlignment="1" applyProtection="1">
      <alignment/>
      <protection hidden="1" locked="0"/>
    </xf>
    <xf numFmtId="0" fontId="0" fillId="0" borderId="7" xfId="0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2" borderId="2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0" borderId="5" xfId="0" applyNumberFormat="1" applyFont="1" applyBorder="1" applyAlignment="1">
      <alignment horizontal="left"/>
    </xf>
    <xf numFmtId="0" fontId="0" fillId="2" borderId="25" xfId="0" applyFill="1" applyBorder="1" applyAlignment="1">
      <alignment/>
    </xf>
    <xf numFmtId="0" fontId="1" fillId="0" borderId="5" xfId="0" applyNumberFormat="1" applyFont="1" applyBorder="1" applyAlignment="1" applyProtection="1">
      <alignment horizontal="left"/>
      <protection hidden="1" locked="0"/>
    </xf>
    <xf numFmtId="0" fontId="17" fillId="0" borderId="6" xfId="0" applyNumberFormat="1" applyFont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7" fillId="0" borderId="6" xfId="0" applyNumberFormat="1" applyFont="1" applyBorder="1" applyAlignment="1" applyProtection="1">
      <alignment horizontal="left"/>
      <protection hidden="1" locked="0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0" fontId="1" fillId="4" borderId="9" xfId="0" applyNumberFormat="1" applyFont="1" applyFill="1" applyBorder="1" applyAlignment="1" quotePrefix="1">
      <alignment horizontal="center"/>
    </xf>
    <xf numFmtId="20" fontId="2" fillId="4" borderId="9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top"/>
    </xf>
    <xf numFmtId="0" fontId="18" fillId="0" borderId="29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8" fillId="0" borderId="29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 quotePrefix="1">
      <alignment/>
    </xf>
    <xf numFmtId="20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0" fillId="0" borderId="20" xfId="0" applyBorder="1" applyAlignment="1" quotePrefix="1">
      <alignment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T-Armin-Ziegler@web.de" TargetMode="External" /><Relationship Id="rId2" Type="http://schemas.openxmlformats.org/officeDocument/2006/relationships/hyperlink" Target="mailto:Volker.Langenstein@siemens.com" TargetMode="External" /><Relationship Id="rId3" Type="http://schemas.openxmlformats.org/officeDocument/2006/relationships/hyperlink" Target="mailto:Claudio_Eisele@gmx.de" TargetMode="External" /><Relationship Id="rId4" Type="http://schemas.openxmlformats.org/officeDocument/2006/relationships/hyperlink" Target="mailto:Wsauerborn@aol.com" TargetMode="External" /><Relationship Id="rId5" Type="http://schemas.openxmlformats.org/officeDocument/2006/relationships/hyperlink" Target="mailto:fam.rittmann@t-online.de" TargetMode="External" /><Relationship Id="rId6" Type="http://schemas.openxmlformats.org/officeDocument/2006/relationships/hyperlink" Target="mailto:Reiner-Vogg-Steinheim@gmx.de" TargetMode="External" /><Relationship Id="rId7" Type="http://schemas.openxmlformats.org/officeDocument/2006/relationships/hyperlink" Target="mailto:tt-bambini@tv-grossvillars.de" TargetMode="External" /><Relationship Id="rId8" Type="http://schemas.openxmlformats.org/officeDocument/2006/relationships/hyperlink" Target="mailto:family@del-negro.de" TargetMode="External" /><Relationship Id="rId9" Type="http://schemas.openxmlformats.org/officeDocument/2006/relationships/hyperlink" Target="mailto:gruenenwald@gmx.de" TargetMode="External" /><Relationship Id="rId10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workbookViewId="0" topLeftCell="A1">
      <pane ySplit="4" topLeftCell="BM5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11.421875" style="1" customWidth="1"/>
    <col min="4" max="4" width="21.421875" style="0" customWidth="1"/>
    <col min="5" max="5" width="2.7109375" style="0" hidden="1" customWidth="1"/>
    <col min="6" max="6" width="1.7109375" style="0" hidden="1" customWidth="1"/>
    <col min="7" max="9" width="2.7109375" style="0" hidden="1" customWidth="1"/>
    <col min="10" max="10" width="1.7109375" style="0" hidden="1" customWidth="1"/>
    <col min="11" max="13" width="2.7109375" style="0" hidden="1" customWidth="1"/>
    <col min="14" max="14" width="1.7109375" style="0" hidden="1" customWidth="1"/>
    <col min="15" max="15" width="2.7109375" style="0" hidden="1" customWidth="1"/>
    <col min="16" max="17" width="2.7109375" style="0" customWidth="1"/>
    <col min="18" max="18" width="1.7109375" style="0" customWidth="1"/>
    <col min="19" max="19" width="2.7109375" style="0" customWidth="1"/>
    <col min="20" max="20" width="7.28125" style="0" customWidth="1"/>
    <col min="21" max="21" width="3.7109375" style="0" customWidth="1"/>
  </cols>
  <sheetData>
    <row r="1" ht="15.75">
      <c r="A1" s="4" t="s">
        <v>57</v>
      </c>
    </row>
    <row r="4" spans="1:20" ht="12.75">
      <c r="A4" s="3" t="s">
        <v>10</v>
      </c>
      <c r="B4" s="3" t="s">
        <v>14</v>
      </c>
      <c r="C4" s="7" t="s">
        <v>15</v>
      </c>
      <c r="D4" s="3" t="s">
        <v>16</v>
      </c>
      <c r="E4" s="3" t="s">
        <v>228</v>
      </c>
      <c r="F4" s="3"/>
      <c r="G4" s="3"/>
      <c r="H4" s="3"/>
      <c r="I4" s="3" t="s">
        <v>229</v>
      </c>
      <c r="J4" s="3"/>
      <c r="K4" s="3"/>
      <c r="L4" s="3"/>
      <c r="M4" s="3" t="s">
        <v>35</v>
      </c>
      <c r="N4" s="3"/>
      <c r="O4" s="3"/>
      <c r="P4" s="3"/>
      <c r="Q4" s="3" t="s">
        <v>17</v>
      </c>
      <c r="R4" s="3"/>
      <c r="S4" s="3"/>
      <c r="T4" s="3" t="s">
        <v>18</v>
      </c>
    </row>
    <row r="5" spans="1:22" ht="15.75">
      <c r="A5" s="78">
        <v>1</v>
      </c>
      <c r="B5" s="82" t="s">
        <v>215</v>
      </c>
      <c r="C5" s="8">
        <v>34867</v>
      </c>
      <c r="D5" s="82" t="s">
        <v>12</v>
      </c>
      <c r="E5">
        <f>2+2+1+2+2</f>
        <v>9</v>
      </c>
      <c r="F5" s="2" t="s">
        <v>11</v>
      </c>
      <c r="J5" s="2" t="s">
        <v>11</v>
      </c>
      <c r="M5">
        <f>2+2+2+2+1</f>
        <v>9</v>
      </c>
      <c r="N5" s="2" t="s">
        <v>11</v>
      </c>
      <c r="Q5">
        <f>+E5+I5+M5</f>
        <v>18</v>
      </c>
      <c r="R5" s="2" t="s">
        <v>11</v>
      </c>
      <c r="S5">
        <f>+G5+K5+O5</f>
        <v>0</v>
      </c>
      <c r="T5">
        <f>(E5*1-G5*1)+(I5*1-K5*1)+(M5*1-O5*1)</f>
        <v>18</v>
      </c>
      <c r="U5" s="82"/>
      <c r="V5" s="3" t="s">
        <v>277</v>
      </c>
    </row>
    <row r="6" spans="1:22" ht="15.75">
      <c r="A6" s="78">
        <v>2</v>
      </c>
      <c r="B6" s="82" t="s">
        <v>182</v>
      </c>
      <c r="C6" s="83">
        <v>34546</v>
      </c>
      <c r="D6" s="82" t="s">
        <v>42</v>
      </c>
      <c r="E6" s="82">
        <f>1+2+2+2+1</f>
        <v>8</v>
      </c>
      <c r="F6" s="2" t="s">
        <v>11</v>
      </c>
      <c r="G6" s="82">
        <v>1</v>
      </c>
      <c r="H6" s="82"/>
      <c r="I6" s="82"/>
      <c r="J6" s="2" t="s">
        <v>11</v>
      </c>
      <c r="K6" s="82"/>
      <c r="L6" s="82"/>
      <c r="M6" s="82">
        <f>1+2+2+2</f>
        <v>7</v>
      </c>
      <c r="N6" s="2" t="s">
        <v>11</v>
      </c>
      <c r="O6" s="82"/>
      <c r="P6" s="82"/>
      <c r="Q6" s="82">
        <f>+E6+I6+M6</f>
        <v>15</v>
      </c>
      <c r="R6" s="84" t="s">
        <v>11</v>
      </c>
      <c r="S6" s="82">
        <f>+G6+K6+O6</f>
        <v>1</v>
      </c>
      <c r="T6">
        <f>(E6*1-G6*1)+(I6*1-K6*1)+(M6*1-O6*1)</f>
        <v>14</v>
      </c>
      <c r="U6" s="82"/>
      <c r="V6" s="3" t="s">
        <v>278</v>
      </c>
    </row>
    <row r="7" spans="1:22" ht="15.75">
      <c r="A7" s="78">
        <v>3</v>
      </c>
      <c r="B7" s="82" t="s">
        <v>188</v>
      </c>
      <c r="C7" s="83">
        <v>35055</v>
      </c>
      <c r="D7" s="82" t="s">
        <v>48</v>
      </c>
      <c r="E7" s="82">
        <f>1+2+2+2</f>
        <v>7</v>
      </c>
      <c r="F7" s="2" t="s">
        <v>11</v>
      </c>
      <c r="G7" s="82">
        <v>1</v>
      </c>
      <c r="H7" s="82"/>
      <c r="I7" s="82"/>
      <c r="J7" s="2" t="s">
        <v>11</v>
      </c>
      <c r="K7" s="82"/>
      <c r="L7" s="82"/>
      <c r="M7" s="82">
        <f>2+1+2</f>
        <v>5</v>
      </c>
      <c r="N7" s="2" t="s">
        <v>11</v>
      </c>
      <c r="O7" s="82"/>
      <c r="P7" s="82"/>
      <c r="Q7" s="82">
        <f>+E7+I7+M7</f>
        <v>12</v>
      </c>
      <c r="R7" s="84" t="s">
        <v>11</v>
      </c>
      <c r="S7" s="82">
        <f>+G7+K7+O7</f>
        <v>1</v>
      </c>
      <c r="T7">
        <f>(E7*1-G7*1)+(I7*1-K7*1)+(M7*1-O7*1)</f>
        <v>11</v>
      </c>
      <c r="U7" s="82"/>
      <c r="V7" s="82"/>
    </row>
    <row r="8" spans="1:22" ht="15.75">
      <c r="A8" s="78">
        <v>4</v>
      </c>
      <c r="B8" s="82" t="s">
        <v>163</v>
      </c>
      <c r="C8" s="8">
        <v>34934</v>
      </c>
      <c r="D8" s="82" t="s">
        <v>41</v>
      </c>
      <c r="E8">
        <f>1+1+2+2</f>
        <v>6</v>
      </c>
      <c r="F8" s="2" t="s">
        <v>11</v>
      </c>
      <c r="G8">
        <v>1</v>
      </c>
      <c r="J8" s="2" t="s">
        <v>11</v>
      </c>
      <c r="M8">
        <f>1+2+1+1</f>
        <v>5</v>
      </c>
      <c r="N8" s="2" t="s">
        <v>11</v>
      </c>
      <c r="Q8">
        <f>+E8+I8+M8</f>
        <v>11</v>
      </c>
      <c r="R8" s="2" t="s">
        <v>11</v>
      </c>
      <c r="S8">
        <f>+G8+K8+O8</f>
        <v>1</v>
      </c>
      <c r="T8">
        <f>(E8*1-G8*1)+(I8*1-K8*1)+(M8*1-O8*1)</f>
        <v>10</v>
      </c>
      <c r="U8" s="82"/>
      <c r="V8" s="82"/>
    </row>
    <row r="9" spans="1:22" ht="15.75">
      <c r="A9" s="78">
        <v>5</v>
      </c>
      <c r="B9" s="82" t="s">
        <v>193</v>
      </c>
      <c r="C9" s="83">
        <v>34376</v>
      </c>
      <c r="D9" s="82" t="s">
        <v>0</v>
      </c>
      <c r="E9">
        <f>2+1+2+1</f>
        <v>6</v>
      </c>
      <c r="F9" s="2" t="s">
        <v>11</v>
      </c>
      <c r="G9">
        <f>1+1</f>
        <v>2</v>
      </c>
      <c r="J9" s="2" t="s">
        <v>11</v>
      </c>
      <c r="M9">
        <f>1+1+1+2</f>
        <v>5</v>
      </c>
      <c r="N9" s="2" t="s">
        <v>11</v>
      </c>
      <c r="Q9">
        <f>+E9+I9+M9</f>
        <v>11</v>
      </c>
      <c r="R9" s="2" t="s">
        <v>11</v>
      </c>
      <c r="S9">
        <f>+G9+K9+O9</f>
        <v>2</v>
      </c>
      <c r="T9">
        <f>(E9*1-G9*1)+(I9*1-K9*1)+(M9*1-O9*1)</f>
        <v>9</v>
      </c>
      <c r="V9" s="82"/>
    </row>
    <row r="10" spans="1:22" ht="15.75">
      <c r="A10" s="78">
        <v>6</v>
      </c>
      <c r="B10" s="82" t="s">
        <v>216</v>
      </c>
      <c r="C10" s="8">
        <v>35201</v>
      </c>
      <c r="D10" s="82" t="s">
        <v>12</v>
      </c>
      <c r="E10">
        <f>1+1+1+2</f>
        <v>5</v>
      </c>
      <c r="F10" s="2" t="s">
        <v>11</v>
      </c>
      <c r="G10">
        <v>2</v>
      </c>
      <c r="J10" s="2" t="s">
        <v>11</v>
      </c>
      <c r="M10">
        <f>1+1+1+1+1</f>
        <v>5</v>
      </c>
      <c r="N10" s="2" t="s">
        <v>11</v>
      </c>
      <c r="Q10">
        <f>+E10+I10+M10</f>
        <v>10</v>
      </c>
      <c r="R10" s="2" t="s">
        <v>11</v>
      </c>
      <c r="S10">
        <f>+G10+K10+O10</f>
        <v>2</v>
      </c>
      <c r="T10">
        <f>(E10*1-G10*1)+(I10*1-K10*1)+(M10*1-O10*1)</f>
        <v>8</v>
      </c>
      <c r="V10" s="82"/>
    </row>
    <row r="11" spans="1:22" ht="15.75">
      <c r="A11" s="78">
        <v>7</v>
      </c>
      <c r="B11" s="82" t="s">
        <v>176</v>
      </c>
      <c r="C11" s="8">
        <v>34477</v>
      </c>
      <c r="D11" s="82" t="s">
        <v>40</v>
      </c>
      <c r="E11" s="82">
        <f>1+1+1+1+1</f>
        <v>5</v>
      </c>
      <c r="F11" s="2" t="s">
        <v>11</v>
      </c>
      <c r="G11" s="82">
        <f>1+1+1</f>
        <v>3</v>
      </c>
      <c r="H11" s="82"/>
      <c r="I11" s="82"/>
      <c r="J11" s="2" t="s">
        <v>11</v>
      </c>
      <c r="K11" s="82"/>
      <c r="L11" s="82"/>
      <c r="M11" s="82">
        <f>1+2+2+1</f>
        <v>6</v>
      </c>
      <c r="N11" s="2" t="s">
        <v>11</v>
      </c>
      <c r="O11" s="82">
        <v>1</v>
      </c>
      <c r="P11" s="82"/>
      <c r="Q11" s="82">
        <f>+E11+I11+M11</f>
        <v>11</v>
      </c>
      <c r="R11" s="84" t="s">
        <v>11</v>
      </c>
      <c r="S11" s="82">
        <f>+G11+K11+O11</f>
        <v>4</v>
      </c>
      <c r="T11">
        <f>(E11*1-G11*1)+(I11*1-K11*1)+(M11*1-O11*1)</f>
        <v>7</v>
      </c>
      <c r="U11" s="82"/>
      <c r="V11" s="82"/>
    </row>
    <row r="12" spans="1:22" ht="15.75">
      <c r="A12" s="78">
        <v>8</v>
      </c>
      <c r="B12" s="82" t="s">
        <v>222</v>
      </c>
      <c r="C12" s="8">
        <v>35067</v>
      </c>
      <c r="D12" s="82" t="s">
        <v>66</v>
      </c>
      <c r="E12">
        <f>1+1+2+1</f>
        <v>5</v>
      </c>
      <c r="F12" s="2" t="s">
        <v>11</v>
      </c>
      <c r="G12" s="82">
        <v>1</v>
      </c>
      <c r="J12" s="2" t="s">
        <v>11</v>
      </c>
      <c r="M12">
        <f>2+1</f>
        <v>3</v>
      </c>
      <c r="N12" s="2" t="s">
        <v>11</v>
      </c>
      <c r="Q12">
        <f>+E12+I12+M12</f>
        <v>8</v>
      </c>
      <c r="R12" s="2" t="s">
        <v>11</v>
      </c>
      <c r="S12">
        <f>+G12+K12+O12</f>
        <v>1</v>
      </c>
      <c r="T12">
        <f>(E12*1-G12*1)+(I12*1-K12*1)+(M12*1-O12*1)</f>
        <v>7</v>
      </c>
      <c r="U12" s="82"/>
      <c r="V12" s="82"/>
    </row>
    <row r="13" spans="1:22" ht="15.75">
      <c r="A13" s="78">
        <v>9</v>
      </c>
      <c r="B13" s="82" t="s">
        <v>225</v>
      </c>
      <c r="C13" s="8">
        <v>35012</v>
      </c>
      <c r="D13" s="82" t="s">
        <v>66</v>
      </c>
      <c r="E13">
        <f>1+2+1+2</f>
        <v>6</v>
      </c>
      <c r="F13" s="2" t="s">
        <v>11</v>
      </c>
      <c r="G13">
        <f>1+1</f>
        <v>2</v>
      </c>
      <c r="J13" s="2" t="s">
        <v>11</v>
      </c>
      <c r="M13">
        <f>2+1+2</f>
        <v>5</v>
      </c>
      <c r="N13" s="2" t="s">
        <v>11</v>
      </c>
      <c r="O13">
        <f>2+1</f>
        <v>3</v>
      </c>
      <c r="Q13">
        <f>+E13+I13+M13</f>
        <v>11</v>
      </c>
      <c r="R13" s="2" t="s">
        <v>11</v>
      </c>
      <c r="S13">
        <f>+G13+K13+O13</f>
        <v>5</v>
      </c>
      <c r="T13">
        <f>(E13*1-G13*1)+(I13*1-K13*1)+(M13*1-O13*1)</f>
        <v>6</v>
      </c>
      <c r="U13" s="82"/>
      <c r="V13" s="82"/>
    </row>
    <row r="14" spans="1:22" ht="15.75">
      <c r="A14" s="78">
        <v>10</v>
      </c>
      <c r="B14" s="82" t="s">
        <v>198</v>
      </c>
      <c r="C14" s="8">
        <v>35863</v>
      </c>
      <c r="D14" s="82" t="s">
        <v>43</v>
      </c>
      <c r="E14">
        <f>2+1+2</f>
        <v>5</v>
      </c>
      <c r="F14" s="2" t="s">
        <v>11</v>
      </c>
      <c r="G14">
        <f>1+1</f>
        <v>2</v>
      </c>
      <c r="J14" s="2" t="s">
        <v>11</v>
      </c>
      <c r="M14">
        <f>1+1+2+1</f>
        <v>5</v>
      </c>
      <c r="N14" s="2" t="s">
        <v>11</v>
      </c>
      <c r="O14">
        <f>1+1</f>
        <v>2</v>
      </c>
      <c r="Q14">
        <f>+E14+I14+M14</f>
        <v>10</v>
      </c>
      <c r="R14" s="2" t="s">
        <v>11</v>
      </c>
      <c r="S14">
        <f>+G14+K14+O14</f>
        <v>4</v>
      </c>
      <c r="T14">
        <f>(E14*1-G14*1)+(I14*1-K14*1)+(M14*1-O14*1)</f>
        <v>6</v>
      </c>
      <c r="U14" s="82"/>
      <c r="V14" s="3" t="s">
        <v>279</v>
      </c>
    </row>
    <row r="15" spans="1:22" ht="15.75">
      <c r="A15" s="78">
        <v>10</v>
      </c>
      <c r="B15" s="82" t="s">
        <v>161</v>
      </c>
      <c r="C15" s="83">
        <v>35176</v>
      </c>
      <c r="D15" s="82" t="s">
        <v>41</v>
      </c>
      <c r="E15" s="82">
        <f>1+1+1</f>
        <v>3</v>
      </c>
      <c r="F15" s="2" t="s">
        <v>11</v>
      </c>
      <c r="G15" s="82">
        <f>1+2+1</f>
        <v>4</v>
      </c>
      <c r="H15" s="82"/>
      <c r="I15" s="82"/>
      <c r="J15" s="2" t="s">
        <v>11</v>
      </c>
      <c r="K15" s="82"/>
      <c r="L15" s="82"/>
      <c r="M15" s="82">
        <f>1+1+2+1+2</f>
        <v>7</v>
      </c>
      <c r="N15" s="2" t="s">
        <v>11</v>
      </c>
      <c r="O15" s="82"/>
      <c r="P15" s="82"/>
      <c r="Q15" s="82">
        <f>+E15+I15+M15</f>
        <v>10</v>
      </c>
      <c r="R15" s="84" t="s">
        <v>11</v>
      </c>
      <c r="S15" s="82">
        <f>+G15+K15+O15</f>
        <v>4</v>
      </c>
      <c r="T15">
        <f>(E15*1-G15*1)+(I15*1-K15*1)+(M15*1-O15*1)</f>
        <v>6</v>
      </c>
      <c r="V15" s="82"/>
    </row>
    <row r="16" spans="1:22" ht="15.75">
      <c r="A16" s="78">
        <v>12</v>
      </c>
      <c r="B16" s="82" t="s">
        <v>181</v>
      </c>
      <c r="C16" s="83">
        <v>35015</v>
      </c>
      <c r="D16" s="82" t="s">
        <v>81</v>
      </c>
      <c r="E16" s="82">
        <f>1+1+1+1</f>
        <v>4</v>
      </c>
      <c r="F16" s="2" t="s">
        <v>11</v>
      </c>
      <c r="G16" s="82"/>
      <c r="H16" s="82"/>
      <c r="I16" s="82"/>
      <c r="J16" s="2" t="s">
        <v>11</v>
      </c>
      <c r="K16" s="82"/>
      <c r="L16" s="82"/>
      <c r="M16" s="82">
        <f>1+1+2</f>
        <v>4</v>
      </c>
      <c r="N16" s="2" t="s">
        <v>11</v>
      </c>
      <c r="O16" s="82">
        <f>1+1</f>
        <v>2</v>
      </c>
      <c r="P16" s="82"/>
      <c r="Q16" s="82">
        <f>+E16+I16+M16</f>
        <v>8</v>
      </c>
      <c r="R16" s="84" t="s">
        <v>11</v>
      </c>
      <c r="S16" s="82">
        <f>+G16+K16+O16</f>
        <v>2</v>
      </c>
      <c r="T16">
        <f>(E16*1-G16*1)+(I16*1-K16*1)+(M16*1-O16*1)</f>
        <v>6</v>
      </c>
      <c r="V16" s="82"/>
    </row>
    <row r="17" spans="1:22" ht="15.75">
      <c r="A17" s="78">
        <v>13</v>
      </c>
      <c r="B17" s="82" t="s">
        <v>55</v>
      </c>
      <c r="C17" s="8">
        <v>34569</v>
      </c>
      <c r="D17" s="82" t="s">
        <v>0</v>
      </c>
      <c r="E17" s="82">
        <f>1+2+1+1</f>
        <v>5</v>
      </c>
      <c r="F17" s="2" t="s">
        <v>11</v>
      </c>
      <c r="G17" s="82">
        <f>2+1+1</f>
        <v>4</v>
      </c>
      <c r="H17" s="82"/>
      <c r="I17" s="82"/>
      <c r="J17" s="2" t="s">
        <v>11</v>
      </c>
      <c r="K17" s="82"/>
      <c r="L17" s="82"/>
      <c r="M17" s="82">
        <f>1+1+1+1</f>
        <v>4</v>
      </c>
      <c r="N17" s="2" t="s">
        <v>11</v>
      </c>
      <c r="O17" s="82">
        <v>1</v>
      </c>
      <c r="P17" s="82"/>
      <c r="Q17">
        <f>+E17+I17+M17</f>
        <v>9</v>
      </c>
      <c r="R17" s="2" t="s">
        <v>11</v>
      </c>
      <c r="S17">
        <f>+G17+K17+O17</f>
        <v>5</v>
      </c>
      <c r="T17">
        <f>(E17*1-G17*1)+(I17*1-K17*1)+(M17*1-O17*1)</f>
        <v>4</v>
      </c>
      <c r="V17" s="82"/>
    </row>
    <row r="18" spans="1:22" ht="15.75">
      <c r="A18" s="78">
        <v>14</v>
      </c>
      <c r="B18" s="82" t="s">
        <v>192</v>
      </c>
      <c r="C18" s="8">
        <v>35155</v>
      </c>
      <c r="D18" s="82" t="s">
        <v>80</v>
      </c>
      <c r="E18" s="82">
        <f>1+1+1</f>
        <v>3</v>
      </c>
      <c r="F18" s="2" t="s">
        <v>11</v>
      </c>
      <c r="G18" s="82">
        <f>1+1+1</f>
        <v>3</v>
      </c>
      <c r="H18" s="82"/>
      <c r="I18" s="82"/>
      <c r="J18" s="2" t="s">
        <v>11</v>
      </c>
      <c r="K18" s="82"/>
      <c r="L18" s="82"/>
      <c r="M18" s="82">
        <f>1+1+1+2</f>
        <v>5</v>
      </c>
      <c r="N18" s="2" t="s">
        <v>11</v>
      </c>
      <c r="O18" s="82">
        <v>1</v>
      </c>
      <c r="P18" s="82"/>
      <c r="Q18" s="82">
        <f>+E18+I18+M18</f>
        <v>8</v>
      </c>
      <c r="R18" s="84" t="s">
        <v>11</v>
      </c>
      <c r="S18" s="82">
        <f>+G18+K18+O18</f>
        <v>4</v>
      </c>
      <c r="T18">
        <f>(E18*1-G18*1)+(I18*1-K18*1)+(M18*1-O18*1)</f>
        <v>4</v>
      </c>
      <c r="V18" s="82"/>
    </row>
    <row r="19" spans="1:22" ht="15.75">
      <c r="A19" s="78">
        <v>15</v>
      </c>
      <c r="B19" s="82" t="s">
        <v>223</v>
      </c>
      <c r="C19" s="83">
        <v>35033</v>
      </c>
      <c r="D19" s="82" t="s">
        <v>80</v>
      </c>
      <c r="E19" s="82">
        <f>1+1+1</f>
        <v>3</v>
      </c>
      <c r="F19" s="2" t="s">
        <v>11</v>
      </c>
      <c r="G19" s="82">
        <f>1+1</f>
        <v>2</v>
      </c>
      <c r="H19" s="82"/>
      <c r="I19" s="82"/>
      <c r="J19" s="2" t="s">
        <v>11</v>
      </c>
      <c r="K19" s="82"/>
      <c r="L19" s="82"/>
      <c r="M19" s="82">
        <f>1+1+2</f>
        <v>4</v>
      </c>
      <c r="N19" s="2" t="s">
        <v>11</v>
      </c>
      <c r="O19" s="82">
        <v>1</v>
      </c>
      <c r="P19" s="82"/>
      <c r="Q19" s="82">
        <f>+E19+I19+M19</f>
        <v>7</v>
      </c>
      <c r="R19" s="84" t="s">
        <v>11</v>
      </c>
      <c r="S19" s="82">
        <f>+G19+K19+O19</f>
        <v>3</v>
      </c>
      <c r="T19">
        <f>(E19*1-G19*1)+(I19*1-K19*1)+(M19*1-O19*1)</f>
        <v>4</v>
      </c>
      <c r="U19" s="82"/>
      <c r="V19" s="82"/>
    </row>
    <row r="20" spans="1:22" ht="15.75">
      <c r="A20" s="78">
        <v>15</v>
      </c>
      <c r="B20" s="82" t="s">
        <v>162</v>
      </c>
      <c r="C20" s="83">
        <v>34684</v>
      </c>
      <c r="D20" s="82" t="s">
        <v>40</v>
      </c>
      <c r="E20" s="82">
        <f>1+1+2</f>
        <v>4</v>
      </c>
      <c r="F20" s="2" t="s">
        <v>11</v>
      </c>
      <c r="G20" s="82">
        <f>1+2</f>
        <v>3</v>
      </c>
      <c r="H20" s="82"/>
      <c r="I20" s="82"/>
      <c r="J20" s="2" t="s">
        <v>11</v>
      </c>
      <c r="K20" s="82"/>
      <c r="L20" s="82"/>
      <c r="M20" s="82">
        <f>1+1+1</f>
        <v>3</v>
      </c>
      <c r="N20" s="2" t="s">
        <v>11</v>
      </c>
      <c r="O20" s="82"/>
      <c r="P20" s="82"/>
      <c r="Q20" s="82">
        <f>+E20+I20+M20</f>
        <v>7</v>
      </c>
      <c r="R20" s="84" t="s">
        <v>11</v>
      </c>
      <c r="S20" s="82">
        <f>+G20+K20+O20</f>
        <v>3</v>
      </c>
      <c r="T20">
        <f>(E20*1-G20*1)+(I20*1-K20*1)+(M20*1-O20*1)</f>
        <v>4</v>
      </c>
      <c r="U20" s="82"/>
      <c r="V20" s="82"/>
    </row>
    <row r="21" spans="1:22" ht="15.75">
      <c r="A21" s="78">
        <v>15</v>
      </c>
      <c r="B21" s="82" t="s">
        <v>177</v>
      </c>
      <c r="C21" s="8">
        <v>34550</v>
      </c>
      <c r="D21" s="82" t="s">
        <v>40</v>
      </c>
      <c r="E21">
        <f>1+1</f>
        <v>2</v>
      </c>
      <c r="F21" s="2" t="s">
        <v>11</v>
      </c>
      <c r="G21">
        <v>1</v>
      </c>
      <c r="J21" s="2" t="s">
        <v>11</v>
      </c>
      <c r="M21">
        <f>1+1+2+1</f>
        <v>5</v>
      </c>
      <c r="N21" s="2" t="s">
        <v>11</v>
      </c>
      <c r="O21">
        <f>1+1</f>
        <v>2</v>
      </c>
      <c r="Q21">
        <f>+E21+I21+M21</f>
        <v>7</v>
      </c>
      <c r="R21" s="2" t="s">
        <v>11</v>
      </c>
      <c r="S21">
        <f>+G21+K21+O21</f>
        <v>3</v>
      </c>
      <c r="T21">
        <f>(E21*1-G21*1)+(I21*1-K21*1)+(M21*1-O21*1)</f>
        <v>4</v>
      </c>
      <c r="U21" s="82"/>
      <c r="V21" s="82"/>
    </row>
    <row r="22" spans="1:22" ht="15.75">
      <c r="A22" s="78">
        <v>18</v>
      </c>
      <c r="B22" s="82" t="s">
        <v>282</v>
      </c>
      <c r="C22" s="8">
        <v>35602</v>
      </c>
      <c r="D22" s="82" t="s">
        <v>96</v>
      </c>
      <c r="E22" s="82">
        <f>2+1+2</f>
        <v>5</v>
      </c>
      <c r="F22" s="2" t="s">
        <v>11</v>
      </c>
      <c r="G22" s="82">
        <v>1</v>
      </c>
      <c r="H22" s="82"/>
      <c r="I22" s="82"/>
      <c r="J22" s="2" t="s">
        <v>11</v>
      </c>
      <c r="K22" s="82"/>
      <c r="L22" s="82"/>
      <c r="M22" s="82"/>
      <c r="N22" s="2" t="s">
        <v>11</v>
      </c>
      <c r="O22" s="82"/>
      <c r="P22" s="82"/>
      <c r="Q22" s="82">
        <f>+E22+I22+M22</f>
        <v>5</v>
      </c>
      <c r="R22" s="84" t="s">
        <v>11</v>
      </c>
      <c r="S22" s="82">
        <f>+G22+K22+O22</f>
        <v>1</v>
      </c>
      <c r="T22">
        <f>(E22*1-G22*1)+(I22*1-K22*1)+(M22*1-O22*1)</f>
        <v>4</v>
      </c>
      <c r="U22" s="82"/>
      <c r="V22" s="82"/>
    </row>
    <row r="23" spans="1:22" ht="15.75">
      <c r="A23" s="78">
        <v>19</v>
      </c>
      <c r="B23" s="82" t="s">
        <v>281</v>
      </c>
      <c r="C23" s="8">
        <v>34763</v>
      </c>
      <c r="D23" s="82" t="s">
        <v>68</v>
      </c>
      <c r="E23" s="82">
        <f>2+2</f>
        <v>4</v>
      </c>
      <c r="F23" s="2" t="s">
        <v>11</v>
      </c>
      <c r="G23" s="82"/>
      <c r="H23" s="82"/>
      <c r="I23" s="82"/>
      <c r="J23" s="2" t="s">
        <v>11</v>
      </c>
      <c r="K23" s="82"/>
      <c r="L23" s="82"/>
      <c r="M23" s="82"/>
      <c r="N23" s="2" t="s">
        <v>11</v>
      </c>
      <c r="O23" s="82"/>
      <c r="P23" s="82"/>
      <c r="Q23" s="82">
        <f>+E23+I23+M23</f>
        <v>4</v>
      </c>
      <c r="R23" s="84" t="s">
        <v>11</v>
      </c>
      <c r="S23" s="82">
        <f>+G23+K23+O23</f>
        <v>0</v>
      </c>
      <c r="T23">
        <f>(E23*1-G23*1)+(I23*1-K23*1)+(M23*1-O23*1)</f>
        <v>4</v>
      </c>
      <c r="U23" s="82"/>
      <c r="V23" s="82"/>
    </row>
    <row r="24" spans="1:22" ht="15.75">
      <c r="A24" s="78">
        <v>20</v>
      </c>
      <c r="B24" s="82" t="s">
        <v>207</v>
      </c>
      <c r="C24" s="83">
        <v>35380</v>
      </c>
      <c r="D24" s="82" t="s">
        <v>74</v>
      </c>
      <c r="E24">
        <f>1+1+2</f>
        <v>4</v>
      </c>
      <c r="F24" s="2" t="s">
        <v>11</v>
      </c>
      <c r="G24">
        <f>1+1+1+1</f>
        <v>4</v>
      </c>
      <c r="J24" s="2" t="s">
        <v>11</v>
      </c>
      <c r="M24">
        <f>1+2+1+1</f>
        <v>5</v>
      </c>
      <c r="N24" s="2" t="s">
        <v>11</v>
      </c>
      <c r="O24">
        <v>2</v>
      </c>
      <c r="Q24">
        <f>+E24+I24+M24</f>
        <v>9</v>
      </c>
      <c r="R24" s="2" t="s">
        <v>11</v>
      </c>
      <c r="S24">
        <f>+G24+K24+O24</f>
        <v>6</v>
      </c>
      <c r="T24">
        <f>(E24*1-G24*1)+(I24*1-K24*1)+(M24*1-O24*1)</f>
        <v>3</v>
      </c>
      <c r="U24" s="82"/>
      <c r="V24" s="82"/>
    </row>
    <row r="25" spans="1:22" ht="15.75">
      <c r="A25" s="78">
        <v>20</v>
      </c>
      <c r="B25" s="82" t="s">
        <v>91</v>
      </c>
      <c r="C25" s="8">
        <v>34910</v>
      </c>
      <c r="D25" s="82" t="s">
        <v>59</v>
      </c>
      <c r="E25">
        <f>1+1+2+1</f>
        <v>5</v>
      </c>
      <c r="F25" s="2" t="s">
        <v>11</v>
      </c>
      <c r="G25">
        <f>1+1+1</f>
        <v>3</v>
      </c>
      <c r="J25" s="2" t="s">
        <v>11</v>
      </c>
      <c r="M25">
        <f>1+2+1</f>
        <v>4</v>
      </c>
      <c r="N25" s="2" t="s">
        <v>11</v>
      </c>
      <c r="O25">
        <f>2+1</f>
        <v>3</v>
      </c>
      <c r="Q25">
        <f>+E25+I25+M25</f>
        <v>9</v>
      </c>
      <c r="R25" s="2" t="s">
        <v>11</v>
      </c>
      <c r="S25">
        <f>+G25+K25+O25</f>
        <v>6</v>
      </c>
      <c r="T25">
        <f>(E25*1-G25*1)+(I25*1-K25*1)+(M25*1-O25*1)</f>
        <v>3</v>
      </c>
      <c r="U25" s="82"/>
      <c r="V25" s="82"/>
    </row>
    <row r="26" spans="1:22" ht="15.75">
      <c r="A26" s="78">
        <v>22</v>
      </c>
      <c r="B26" s="82" t="s">
        <v>87</v>
      </c>
      <c r="C26" s="8">
        <v>34569</v>
      </c>
      <c r="D26" s="82" t="s">
        <v>0</v>
      </c>
      <c r="E26">
        <f>1+1+1</f>
        <v>3</v>
      </c>
      <c r="F26" s="2" t="s">
        <v>11</v>
      </c>
      <c r="G26">
        <f>1+1+2</f>
        <v>4</v>
      </c>
      <c r="J26" s="2" t="s">
        <v>11</v>
      </c>
      <c r="M26">
        <f>1+1+1+1+1</f>
        <v>5</v>
      </c>
      <c r="N26" s="2" t="s">
        <v>11</v>
      </c>
      <c r="O26">
        <v>1</v>
      </c>
      <c r="Q26">
        <f>+E26+I26+M26</f>
        <v>8</v>
      </c>
      <c r="R26" s="2" t="s">
        <v>11</v>
      </c>
      <c r="S26">
        <f>+G26+K26+O26</f>
        <v>5</v>
      </c>
      <c r="T26">
        <f>(E26*1-G26*1)+(I26*1-K26*1)+(M26*1-O26*1)</f>
        <v>3</v>
      </c>
      <c r="V26" s="82"/>
    </row>
    <row r="27" spans="1:22" ht="15.75">
      <c r="A27" s="78">
        <v>23</v>
      </c>
      <c r="B27" s="82" t="s">
        <v>189</v>
      </c>
      <c r="C27" s="83">
        <v>35398</v>
      </c>
      <c r="D27" s="82" t="s">
        <v>48</v>
      </c>
      <c r="E27" s="82">
        <f>1+1+1</f>
        <v>3</v>
      </c>
      <c r="F27" s="2" t="s">
        <v>11</v>
      </c>
      <c r="G27" s="82">
        <f>1+1</f>
        <v>2</v>
      </c>
      <c r="H27" s="82"/>
      <c r="I27" s="82"/>
      <c r="J27" s="2" t="s">
        <v>11</v>
      </c>
      <c r="K27" s="82"/>
      <c r="L27" s="82"/>
      <c r="M27" s="82">
        <f>1+1+2</f>
        <v>4</v>
      </c>
      <c r="N27" s="2" t="s">
        <v>11</v>
      </c>
      <c r="O27" s="82">
        <f>1+1</f>
        <v>2</v>
      </c>
      <c r="P27" s="82"/>
      <c r="Q27" s="82">
        <f>+E27+I27+M27</f>
        <v>7</v>
      </c>
      <c r="R27" s="84" t="s">
        <v>11</v>
      </c>
      <c r="S27" s="82">
        <f>+G27+K27+O27</f>
        <v>4</v>
      </c>
      <c r="T27">
        <f>(E27*1-G27*1)+(I27*1-K27*1)+(M27*1-O27*1)</f>
        <v>3</v>
      </c>
      <c r="U27" s="82"/>
      <c r="V27" s="82"/>
    </row>
    <row r="28" spans="1:22" ht="15.75">
      <c r="A28" s="78">
        <v>23</v>
      </c>
      <c r="B28" s="82" t="s">
        <v>179</v>
      </c>
      <c r="C28" s="8">
        <v>35181</v>
      </c>
      <c r="D28" s="82" t="s">
        <v>81</v>
      </c>
      <c r="E28">
        <f>1+1+1+1</f>
        <v>4</v>
      </c>
      <c r="F28" s="2" t="s">
        <v>11</v>
      </c>
      <c r="J28" s="2" t="s">
        <v>11</v>
      </c>
      <c r="M28">
        <f>1+1+1</f>
        <v>3</v>
      </c>
      <c r="N28" s="2" t="s">
        <v>11</v>
      </c>
      <c r="O28" s="82">
        <f>1+2+1</f>
        <v>4</v>
      </c>
      <c r="Q28">
        <f>+E28+I28+M28</f>
        <v>7</v>
      </c>
      <c r="R28" s="2" t="s">
        <v>11</v>
      </c>
      <c r="S28">
        <f>+G28+K28+O28</f>
        <v>4</v>
      </c>
      <c r="T28">
        <f>(E28*1-G28*1)+(I28*1-K28*1)+(M28*1-O28*1)</f>
        <v>3</v>
      </c>
      <c r="V28" s="82"/>
    </row>
    <row r="29" spans="1:22" ht="15.75">
      <c r="A29" s="78">
        <v>25</v>
      </c>
      <c r="B29" s="82" t="s">
        <v>180</v>
      </c>
      <c r="C29" s="83">
        <v>35395</v>
      </c>
      <c r="D29" s="82" t="s">
        <v>81</v>
      </c>
      <c r="E29" s="82">
        <f>1+1+1+1</f>
        <v>4</v>
      </c>
      <c r="F29" s="2" t="s">
        <v>11</v>
      </c>
      <c r="G29" s="82"/>
      <c r="H29" s="82"/>
      <c r="I29" s="82"/>
      <c r="J29" s="2" t="s">
        <v>11</v>
      </c>
      <c r="K29" s="82"/>
      <c r="L29" s="82"/>
      <c r="M29" s="82">
        <f>1+1</f>
        <v>2</v>
      </c>
      <c r="N29" s="2" t="s">
        <v>11</v>
      </c>
      <c r="O29" s="82">
        <f>1+1+1</f>
        <v>3</v>
      </c>
      <c r="P29" s="82"/>
      <c r="Q29" s="82">
        <f>+E29+I29+M29</f>
        <v>6</v>
      </c>
      <c r="R29" s="84" t="s">
        <v>11</v>
      </c>
      <c r="S29" s="82">
        <f>+G29+K29+O29</f>
        <v>3</v>
      </c>
      <c r="T29">
        <f>(E29*1-G29*1)+(I29*1-K29*1)+(M29*1-O29*1)</f>
        <v>3</v>
      </c>
      <c r="V29" s="82"/>
    </row>
    <row r="30" spans="1:22" ht="15.75">
      <c r="A30" s="78">
        <v>26</v>
      </c>
      <c r="B30" s="82" t="s">
        <v>224</v>
      </c>
      <c r="C30" s="8">
        <v>34760</v>
      </c>
      <c r="D30" s="82" t="s">
        <v>66</v>
      </c>
      <c r="F30" s="2" t="s">
        <v>11</v>
      </c>
      <c r="J30" s="2" t="s">
        <v>11</v>
      </c>
      <c r="M30">
        <f>2+2</f>
        <v>4</v>
      </c>
      <c r="N30" s="2" t="s">
        <v>11</v>
      </c>
      <c r="O30">
        <v>1</v>
      </c>
      <c r="Q30">
        <f>+E30+I30+M30</f>
        <v>4</v>
      </c>
      <c r="R30" s="2" t="s">
        <v>11</v>
      </c>
      <c r="S30">
        <f>+G30+K30+O30</f>
        <v>1</v>
      </c>
      <c r="T30">
        <f>(E30*1-G30*1)+(I30*1-K30*1)+(M30*1-O30*1)</f>
        <v>3</v>
      </c>
      <c r="V30" s="82"/>
    </row>
    <row r="31" spans="1:22" ht="15.75">
      <c r="A31" s="78">
        <v>27</v>
      </c>
      <c r="B31" s="82" t="s">
        <v>154</v>
      </c>
      <c r="C31" s="8">
        <v>35107</v>
      </c>
      <c r="D31" s="82" t="s">
        <v>115</v>
      </c>
      <c r="E31">
        <f>1+2</f>
        <v>3</v>
      </c>
      <c r="F31" s="2" t="s">
        <v>11</v>
      </c>
      <c r="G31">
        <v>1</v>
      </c>
      <c r="J31" s="2" t="s">
        <v>11</v>
      </c>
      <c r="M31">
        <f>1+1+1</f>
        <v>3</v>
      </c>
      <c r="N31" s="2" t="s">
        <v>11</v>
      </c>
      <c r="O31">
        <f>1+1+1</f>
        <v>3</v>
      </c>
      <c r="Q31">
        <f>+E31+I31+M31</f>
        <v>6</v>
      </c>
      <c r="R31" s="2" t="s">
        <v>11</v>
      </c>
      <c r="S31">
        <f>+G31+K31+O31</f>
        <v>4</v>
      </c>
      <c r="T31">
        <f>(E31*1-G31*1)+(I31*1-K31*1)+(M31*1-O31*1)</f>
        <v>2</v>
      </c>
      <c r="V31" s="82"/>
    </row>
    <row r="32" spans="1:22" ht="15.75">
      <c r="A32" s="78">
        <v>27</v>
      </c>
      <c r="B32" s="82" t="s">
        <v>276</v>
      </c>
      <c r="C32" s="8">
        <v>34640</v>
      </c>
      <c r="D32" s="82" t="s">
        <v>95</v>
      </c>
      <c r="E32" s="82">
        <f>1+1</f>
        <v>2</v>
      </c>
      <c r="F32" s="2" t="s">
        <v>11</v>
      </c>
      <c r="G32" s="82">
        <f>1+1</f>
        <v>2</v>
      </c>
      <c r="H32" s="82"/>
      <c r="I32" s="82"/>
      <c r="J32" s="2" t="s">
        <v>11</v>
      </c>
      <c r="K32" s="82"/>
      <c r="L32" s="82"/>
      <c r="M32" s="82">
        <f>1+1+2</f>
        <v>4</v>
      </c>
      <c r="N32" s="2" t="s">
        <v>11</v>
      </c>
      <c r="O32" s="82">
        <f>1+1</f>
        <v>2</v>
      </c>
      <c r="P32" s="82"/>
      <c r="Q32">
        <f>+E32+I32+M32</f>
        <v>6</v>
      </c>
      <c r="R32" s="2" t="s">
        <v>11</v>
      </c>
      <c r="S32">
        <f>+G32+K32+O32</f>
        <v>4</v>
      </c>
      <c r="T32">
        <f>(E32*1-G32*1)+(I32*1-K32*1)+(M32*1-O32*1)</f>
        <v>2</v>
      </c>
      <c r="V32" s="3"/>
    </row>
    <row r="33" spans="1:22" ht="15.75">
      <c r="A33" s="78">
        <v>29</v>
      </c>
      <c r="B33" s="82" t="s">
        <v>257</v>
      </c>
      <c r="C33" s="8">
        <v>35073</v>
      </c>
      <c r="D33" s="82" t="s">
        <v>38</v>
      </c>
      <c r="E33">
        <f>1+1+2+1</f>
        <v>5</v>
      </c>
      <c r="F33" s="2" t="s">
        <v>11</v>
      </c>
      <c r="G33">
        <f>1+1+1</f>
        <v>3</v>
      </c>
      <c r="J33" s="2" t="s">
        <v>11</v>
      </c>
      <c r="N33" s="2" t="s">
        <v>11</v>
      </c>
      <c r="Q33">
        <f>+E33+I33+M33</f>
        <v>5</v>
      </c>
      <c r="R33" s="2" t="s">
        <v>11</v>
      </c>
      <c r="S33">
        <f>+G33+K33+O33</f>
        <v>3</v>
      </c>
      <c r="T33">
        <f>(E33*1-G33*1)+(I33*1-K33*1)+(M33*1-O33*1)</f>
        <v>2</v>
      </c>
      <c r="V33" s="82"/>
    </row>
    <row r="34" spans="1:22" ht="15.75">
      <c r="A34" s="78">
        <v>30</v>
      </c>
      <c r="B34" s="82" t="s">
        <v>213</v>
      </c>
      <c r="C34" s="8">
        <v>35249</v>
      </c>
      <c r="D34" s="82" t="s">
        <v>68</v>
      </c>
      <c r="F34" s="2" t="s">
        <v>11</v>
      </c>
      <c r="J34" s="2" t="s">
        <v>11</v>
      </c>
      <c r="M34">
        <f>1+1+1</f>
        <v>3</v>
      </c>
      <c r="N34" s="2" t="s">
        <v>11</v>
      </c>
      <c r="O34">
        <v>1</v>
      </c>
      <c r="Q34">
        <f>+E34+I34+M34</f>
        <v>3</v>
      </c>
      <c r="R34" s="2" t="s">
        <v>11</v>
      </c>
      <c r="S34">
        <f>+G34+K34+O34</f>
        <v>1</v>
      </c>
      <c r="T34">
        <f>(E34*1-G34*1)+(I34*1-K34*1)+(M34*1-O34*1)</f>
        <v>2</v>
      </c>
      <c r="V34" s="82"/>
    </row>
    <row r="35" spans="1:22" ht="15.75">
      <c r="A35" s="78">
        <v>30</v>
      </c>
      <c r="B35" s="82" t="s">
        <v>262</v>
      </c>
      <c r="C35" s="8"/>
      <c r="D35" s="82" t="s">
        <v>108</v>
      </c>
      <c r="E35">
        <f>1+2</f>
        <v>3</v>
      </c>
      <c r="F35" s="2" t="s">
        <v>11</v>
      </c>
      <c r="G35">
        <v>1</v>
      </c>
      <c r="J35" s="2" t="s">
        <v>11</v>
      </c>
      <c r="N35" s="2" t="s">
        <v>11</v>
      </c>
      <c r="Q35">
        <f>+E35+I35+M35</f>
        <v>3</v>
      </c>
      <c r="R35" s="2" t="s">
        <v>11</v>
      </c>
      <c r="S35">
        <f>+G35+K35+O35</f>
        <v>1</v>
      </c>
      <c r="T35">
        <f>(E35*1-G35*1)+(I35*1-K35*1)+(M35*1-O35*1)</f>
        <v>2</v>
      </c>
      <c r="V35" s="82"/>
    </row>
    <row r="36" spans="1:22" ht="15.75">
      <c r="A36" s="78">
        <v>32</v>
      </c>
      <c r="B36" s="82" t="s">
        <v>206</v>
      </c>
      <c r="C36" s="83">
        <v>35418</v>
      </c>
      <c r="D36" s="82" t="s">
        <v>74</v>
      </c>
      <c r="E36">
        <f>1+1+1</f>
        <v>3</v>
      </c>
      <c r="F36" s="2" t="s">
        <v>11</v>
      </c>
      <c r="G36">
        <f>1+1+1+1+1</f>
        <v>5</v>
      </c>
      <c r="J36" s="2" t="s">
        <v>11</v>
      </c>
      <c r="M36">
        <f>1+1+1+1</f>
        <v>4</v>
      </c>
      <c r="N36" s="2" t="s">
        <v>11</v>
      </c>
      <c r="O36">
        <v>1</v>
      </c>
      <c r="Q36">
        <f>+E36+I36+M36</f>
        <v>7</v>
      </c>
      <c r="R36" s="2" t="s">
        <v>11</v>
      </c>
      <c r="S36">
        <f>+G36+K36+O36</f>
        <v>6</v>
      </c>
      <c r="T36">
        <f>(E36*1-G36*1)+(I36*1-K36*1)+(M36*1-O36*1)</f>
        <v>1</v>
      </c>
      <c r="V36" s="82"/>
    </row>
    <row r="37" spans="1:22" ht="15.75">
      <c r="A37" s="78">
        <v>32</v>
      </c>
      <c r="B37" s="82" t="s">
        <v>53</v>
      </c>
      <c r="C37" s="83">
        <v>34692</v>
      </c>
      <c r="D37" s="82" t="s">
        <v>49</v>
      </c>
      <c r="E37" s="82">
        <f>1+1+2+2</f>
        <v>6</v>
      </c>
      <c r="F37" s="2" t="s">
        <v>11</v>
      </c>
      <c r="G37" s="82">
        <f>1+1</f>
        <v>2</v>
      </c>
      <c r="H37" s="82"/>
      <c r="I37" s="82"/>
      <c r="J37" s="2" t="s">
        <v>11</v>
      </c>
      <c r="K37" s="82"/>
      <c r="L37" s="82"/>
      <c r="M37" s="82">
        <v>1</v>
      </c>
      <c r="N37" s="2" t="s">
        <v>11</v>
      </c>
      <c r="O37" s="82">
        <f>1+1+1+1</f>
        <v>4</v>
      </c>
      <c r="P37" s="82"/>
      <c r="Q37">
        <f>+E37+I37+M37</f>
        <v>7</v>
      </c>
      <c r="R37" s="2" t="s">
        <v>11</v>
      </c>
      <c r="S37">
        <f>+G37+K37+O37</f>
        <v>6</v>
      </c>
      <c r="T37">
        <f>(E37*1-G37*1)+(I37*1-K37*1)+(M37*1-O37*1)</f>
        <v>1</v>
      </c>
      <c r="U37" s="82"/>
      <c r="V37" s="82"/>
    </row>
    <row r="38" spans="1:22" ht="15.75">
      <c r="A38" s="78">
        <v>32</v>
      </c>
      <c r="B38" s="82" t="s">
        <v>275</v>
      </c>
      <c r="C38" s="8">
        <v>34470</v>
      </c>
      <c r="D38" s="82" t="s">
        <v>95</v>
      </c>
      <c r="E38">
        <f>2+1+1</f>
        <v>4</v>
      </c>
      <c r="F38" s="2" t="s">
        <v>11</v>
      </c>
      <c r="G38">
        <f>2+1</f>
        <v>3</v>
      </c>
      <c r="J38" s="2" t="s">
        <v>11</v>
      </c>
      <c r="M38">
        <f>1+1+1</f>
        <v>3</v>
      </c>
      <c r="N38" s="2" t="s">
        <v>11</v>
      </c>
      <c r="O38">
        <f>1+1+1</f>
        <v>3</v>
      </c>
      <c r="Q38">
        <f>+E38+I38+M38</f>
        <v>7</v>
      </c>
      <c r="R38" s="2" t="s">
        <v>11</v>
      </c>
      <c r="S38">
        <f>+G38+K38+O38</f>
        <v>6</v>
      </c>
      <c r="T38">
        <f>(E38*1-G38*1)+(I38*1-K38*1)+(M38*1-O38*1)</f>
        <v>1</v>
      </c>
      <c r="U38" s="82"/>
      <c r="V38" s="82"/>
    </row>
    <row r="39" spans="1:20" ht="15.75">
      <c r="A39" s="78">
        <v>35</v>
      </c>
      <c r="B39" s="82" t="s">
        <v>156</v>
      </c>
      <c r="C39" s="8">
        <v>35107</v>
      </c>
      <c r="D39" s="82" t="s">
        <v>115</v>
      </c>
      <c r="E39">
        <f>1+1+1</f>
        <v>3</v>
      </c>
      <c r="F39" s="2" t="s">
        <v>11</v>
      </c>
      <c r="G39">
        <f>1+1</f>
        <v>2</v>
      </c>
      <c r="J39" s="2" t="s">
        <v>11</v>
      </c>
      <c r="M39">
        <f>1+1</f>
        <v>2</v>
      </c>
      <c r="N39" s="2" t="s">
        <v>11</v>
      </c>
      <c r="O39">
        <f>1+1</f>
        <v>2</v>
      </c>
      <c r="Q39">
        <f>+E39+I39+M39</f>
        <v>5</v>
      </c>
      <c r="R39" s="2" t="s">
        <v>11</v>
      </c>
      <c r="S39">
        <f>+G39+K39+O39</f>
        <v>4</v>
      </c>
      <c r="T39">
        <f>(E39*1-G39*1)+(I39*1-K39*1)+(M39*1-O39*1)</f>
        <v>1</v>
      </c>
    </row>
    <row r="40" spans="1:20" ht="15.75">
      <c r="A40" s="78">
        <v>35</v>
      </c>
      <c r="B40" s="82" t="s">
        <v>205</v>
      </c>
      <c r="C40" s="8">
        <v>34961</v>
      </c>
      <c r="D40" s="82" t="s">
        <v>115</v>
      </c>
      <c r="E40">
        <f>2+1+1</f>
        <v>4</v>
      </c>
      <c r="F40" s="2" t="s">
        <v>11</v>
      </c>
      <c r="G40">
        <v>2</v>
      </c>
      <c r="J40" s="2" t="s">
        <v>11</v>
      </c>
      <c r="M40">
        <v>1</v>
      </c>
      <c r="N40" s="2" t="s">
        <v>11</v>
      </c>
      <c r="O40">
        <f>1+1</f>
        <v>2</v>
      </c>
      <c r="Q40">
        <f>+E40+I40+M40</f>
        <v>5</v>
      </c>
      <c r="R40" s="2" t="s">
        <v>11</v>
      </c>
      <c r="S40">
        <f>+G40+K40+O40</f>
        <v>4</v>
      </c>
      <c r="T40">
        <f>(E40*1-G40*1)+(I40*1-K40*1)+(M40*1-O40*1)</f>
        <v>1</v>
      </c>
    </row>
    <row r="41" spans="1:20" ht="15.75">
      <c r="A41" s="78">
        <v>35</v>
      </c>
      <c r="B41" s="82" t="s">
        <v>153</v>
      </c>
      <c r="C41" s="8">
        <v>34512</v>
      </c>
      <c r="D41" s="82" t="s">
        <v>13</v>
      </c>
      <c r="E41">
        <v>1</v>
      </c>
      <c r="F41" s="2" t="s">
        <v>11</v>
      </c>
      <c r="G41">
        <f>1+1</f>
        <v>2</v>
      </c>
      <c r="J41" s="2" t="s">
        <v>11</v>
      </c>
      <c r="M41">
        <f>1+1+1+1</f>
        <v>4</v>
      </c>
      <c r="N41" s="2" t="s">
        <v>11</v>
      </c>
      <c r="O41">
        <v>2</v>
      </c>
      <c r="Q41">
        <f>+E41+I41+M41</f>
        <v>5</v>
      </c>
      <c r="R41" s="2" t="s">
        <v>11</v>
      </c>
      <c r="S41">
        <f>+G41+K41+O41</f>
        <v>4</v>
      </c>
      <c r="T41">
        <f>(E41*1-G41*1)+(I41*1-K41*1)+(M41*1-O41*1)</f>
        <v>1</v>
      </c>
    </row>
    <row r="42" spans="1:20" ht="15.75">
      <c r="A42" s="78">
        <v>38</v>
      </c>
      <c r="B42" s="82" t="s">
        <v>214</v>
      </c>
      <c r="C42" s="83">
        <v>34971</v>
      </c>
      <c r="D42" s="82" t="s">
        <v>68</v>
      </c>
      <c r="E42">
        <v>1</v>
      </c>
      <c r="F42" s="2" t="s">
        <v>11</v>
      </c>
      <c r="G42">
        <v>1</v>
      </c>
      <c r="J42" s="2" t="s">
        <v>11</v>
      </c>
      <c r="M42">
        <f>1+1+1</f>
        <v>3</v>
      </c>
      <c r="N42" s="2" t="s">
        <v>11</v>
      </c>
      <c r="O42">
        <f>1+1</f>
        <v>2</v>
      </c>
      <c r="Q42">
        <f>+E42+I42+M42</f>
        <v>4</v>
      </c>
      <c r="R42" s="2" t="s">
        <v>11</v>
      </c>
      <c r="S42">
        <f>+G42+K42+O42</f>
        <v>3</v>
      </c>
      <c r="T42">
        <f>(E42*1-G42*1)+(I42*1-K42*1)+(M42*1-O42*1)</f>
        <v>1</v>
      </c>
    </row>
    <row r="43" spans="1:20" ht="15.75">
      <c r="A43" s="78">
        <v>39</v>
      </c>
      <c r="B43" s="82" t="s">
        <v>280</v>
      </c>
      <c r="C43" s="8">
        <v>34888</v>
      </c>
      <c r="D43" s="82" t="s">
        <v>41</v>
      </c>
      <c r="E43" s="82">
        <f>1+1</f>
        <v>2</v>
      </c>
      <c r="F43" s="2" t="s">
        <v>11</v>
      </c>
      <c r="G43" s="82">
        <v>1</v>
      </c>
      <c r="H43" s="82"/>
      <c r="I43" s="82"/>
      <c r="J43" s="2" t="s">
        <v>11</v>
      </c>
      <c r="K43" s="82"/>
      <c r="L43" s="82"/>
      <c r="M43" s="82"/>
      <c r="N43" s="2" t="s">
        <v>11</v>
      </c>
      <c r="O43" s="82"/>
      <c r="P43" s="82"/>
      <c r="Q43" s="82">
        <f>+E43+I43+M43</f>
        <v>2</v>
      </c>
      <c r="R43" s="84" t="s">
        <v>11</v>
      </c>
      <c r="S43" s="82">
        <f>+G43+K43+O43</f>
        <v>1</v>
      </c>
      <c r="T43">
        <f>(E43*1-G43*1)+(I43*1-K43*1)+(M43*1-O43*1)</f>
        <v>1</v>
      </c>
    </row>
    <row r="44" spans="1:20" ht="15.75">
      <c r="A44" s="78">
        <v>39</v>
      </c>
      <c r="B44" s="82" t="s">
        <v>89</v>
      </c>
      <c r="C44" s="8">
        <v>34860</v>
      </c>
      <c r="D44" s="82" t="s">
        <v>49</v>
      </c>
      <c r="E44" s="82"/>
      <c r="F44" s="2" t="s">
        <v>11</v>
      </c>
      <c r="G44" s="82"/>
      <c r="H44" s="82"/>
      <c r="I44" s="82"/>
      <c r="J44" s="2" t="s">
        <v>11</v>
      </c>
      <c r="K44" s="82"/>
      <c r="L44" s="82"/>
      <c r="M44" s="82">
        <v>2</v>
      </c>
      <c r="N44" s="2" t="s">
        <v>11</v>
      </c>
      <c r="O44" s="82">
        <v>1</v>
      </c>
      <c r="P44" s="82"/>
      <c r="Q44">
        <f>+E44+I44+M44</f>
        <v>2</v>
      </c>
      <c r="R44" s="2" t="s">
        <v>11</v>
      </c>
      <c r="S44">
        <f>+G44+K44+O44</f>
        <v>1</v>
      </c>
      <c r="T44">
        <f>(E44*1-G44*1)+(I44*1-K44*1)+(M44*1-O44*1)</f>
        <v>1</v>
      </c>
    </row>
    <row r="45" spans="1:20" ht="15.75">
      <c r="A45" s="78">
        <v>41</v>
      </c>
      <c r="B45" s="82" t="s">
        <v>191</v>
      </c>
      <c r="C45" s="8">
        <v>34938</v>
      </c>
      <c r="D45" s="82" t="s">
        <v>80</v>
      </c>
      <c r="E45" s="82">
        <f>1+1+1</f>
        <v>3</v>
      </c>
      <c r="F45" s="2" t="s">
        <v>11</v>
      </c>
      <c r="G45" s="82">
        <f>2+1+1</f>
        <v>4</v>
      </c>
      <c r="H45" s="82"/>
      <c r="I45" s="82"/>
      <c r="J45" s="2" t="s">
        <v>11</v>
      </c>
      <c r="K45" s="82"/>
      <c r="L45" s="82"/>
      <c r="M45" s="82">
        <f>1+1+2</f>
        <v>4</v>
      </c>
      <c r="N45" s="2" t="s">
        <v>11</v>
      </c>
      <c r="O45" s="82">
        <f>1+2</f>
        <v>3</v>
      </c>
      <c r="P45" s="82"/>
      <c r="Q45">
        <f>+E45+I45+M45</f>
        <v>7</v>
      </c>
      <c r="R45" s="2" t="s">
        <v>11</v>
      </c>
      <c r="S45">
        <f>+G45+K45+O45</f>
        <v>7</v>
      </c>
      <c r="T45">
        <f>(E45*1-G45*1)+(I45*1-K45*1)+(M45*1-O45*1)</f>
        <v>0</v>
      </c>
    </row>
    <row r="46" spans="1:20" ht="15.75">
      <c r="A46" s="78">
        <v>41</v>
      </c>
      <c r="B46" s="82" t="s">
        <v>90</v>
      </c>
      <c r="C46" s="8">
        <v>34899</v>
      </c>
      <c r="D46" s="82" t="s">
        <v>59</v>
      </c>
      <c r="E46">
        <f>2+1</f>
        <v>3</v>
      </c>
      <c r="F46" s="2" t="s">
        <v>11</v>
      </c>
      <c r="G46">
        <f>1+2+1+1</f>
        <v>5</v>
      </c>
      <c r="J46" s="2" t="s">
        <v>11</v>
      </c>
      <c r="M46">
        <f>1+1+1+1</f>
        <v>4</v>
      </c>
      <c r="N46" s="2" t="s">
        <v>11</v>
      </c>
      <c r="O46">
        <f>1+1</f>
        <v>2</v>
      </c>
      <c r="Q46">
        <f>+E46+I46+M46</f>
        <v>7</v>
      </c>
      <c r="R46" s="2" t="s">
        <v>11</v>
      </c>
      <c r="S46">
        <f>+G46+K46+O46</f>
        <v>7</v>
      </c>
      <c r="T46">
        <f>(E46*1-G46*1)+(I46*1-K46*1)+(M46*1-O46*1)</f>
        <v>0</v>
      </c>
    </row>
    <row r="47" spans="1:21" ht="15.75">
      <c r="A47" s="78">
        <v>43</v>
      </c>
      <c r="B47" s="82" t="s">
        <v>157</v>
      </c>
      <c r="C47" s="8">
        <v>35577</v>
      </c>
      <c r="D47" s="82" t="s">
        <v>95</v>
      </c>
      <c r="E47">
        <f>1+1+1</f>
        <v>3</v>
      </c>
      <c r="F47" s="2" t="s">
        <v>11</v>
      </c>
      <c r="G47">
        <v>1</v>
      </c>
      <c r="J47" s="2" t="s">
        <v>11</v>
      </c>
      <c r="M47">
        <f>1+1</f>
        <v>2</v>
      </c>
      <c r="N47" s="2" t="s">
        <v>11</v>
      </c>
      <c r="O47" s="82">
        <f>1+2+1</f>
        <v>4</v>
      </c>
      <c r="Q47">
        <f>+E47+I47+M47</f>
        <v>5</v>
      </c>
      <c r="R47" s="2" t="s">
        <v>11</v>
      </c>
      <c r="S47">
        <f>+G47+K47+O47</f>
        <v>5</v>
      </c>
      <c r="T47">
        <f>(E47*1-G47*1)+(I47*1-K47*1)+(M47*1-O47*1)</f>
        <v>0</v>
      </c>
      <c r="U47" s="82"/>
    </row>
    <row r="48" spans="1:20" ht="15.75">
      <c r="A48" s="78">
        <v>43</v>
      </c>
      <c r="B48" s="82" t="s">
        <v>178</v>
      </c>
      <c r="C48" s="8">
        <v>34883</v>
      </c>
      <c r="D48" s="82" t="s">
        <v>40</v>
      </c>
      <c r="E48">
        <f>1+1+1</f>
        <v>3</v>
      </c>
      <c r="F48" s="2" t="s">
        <v>11</v>
      </c>
      <c r="G48">
        <f>1+1+1</f>
        <v>3</v>
      </c>
      <c r="J48" s="2" t="s">
        <v>11</v>
      </c>
      <c r="M48">
        <f>1+1</f>
        <v>2</v>
      </c>
      <c r="N48" s="2" t="s">
        <v>11</v>
      </c>
      <c r="O48" s="82">
        <f>1+1</f>
        <v>2</v>
      </c>
      <c r="Q48">
        <f>+E48+I48+M48</f>
        <v>5</v>
      </c>
      <c r="R48" s="2" t="s">
        <v>11</v>
      </c>
      <c r="S48">
        <f>+G48+K48+O48</f>
        <v>5</v>
      </c>
      <c r="T48">
        <f>(E48*1-G48*1)+(I48*1-K48*1)+(M48*1-O48*1)</f>
        <v>0</v>
      </c>
    </row>
    <row r="49" spans="1:20" ht="15.75">
      <c r="A49" s="78">
        <v>45</v>
      </c>
      <c r="B49" s="82" t="s">
        <v>219</v>
      </c>
      <c r="C49" s="8">
        <v>35190</v>
      </c>
      <c r="D49" s="82" t="s">
        <v>67</v>
      </c>
      <c r="E49">
        <f>1+1</f>
        <v>2</v>
      </c>
      <c r="F49" s="2" t="s">
        <v>11</v>
      </c>
      <c r="J49" s="2" t="s">
        <v>11</v>
      </c>
      <c r="M49">
        <f>1+1</f>
        <v>2</v>
      </c>
      <c r="N49" s="2" t="s">
        <v>11</v>
      </c>
      <c r="O49">
        <f>1+1+1+1</f>
        <v>4</v>
      </c>
      <c r="Q49">
        <f>+E49+I49+M49</f>
        <v>4</v>
      </c>
      <c r="R49" s="2" t="s">
        <v>11</v>
      </c>
      <c r="S49">
        <f>+G49+K49+O49</f>
        <v>4</v>
      </c>
      <c r="T49">
        <f>(E49*1-G49*1)+(I49*1-K49*1)+(M49*1-O49*1)</f>
        <v>0</v>
      </c>
    </row>
    <row r="50" spans="1:21" ht="15.75">
      <c r="A50" s="78">
        <v>45</v>
      </c>
      <c r="B50" s="82" t="s">
        <v>164</v>
      </c>
      <c r="C50" s="8">
        <v>34911</v>
      </c>
      <c r="D50" s="82" t="s">
        <v>96</v>
      </c>
      <c r="E50" s="82">
        <f>1+1</f>
        <v>2</v>
      </c>
      <c r="F50" s="2" t="s">
        <v>11</v>
      </c>
      <c r="G50" s="82">
        <f>1+1+1</f>
        <v>3</v>
      </c>
      <c r="H50" s="82"/>
      <c r="I50" s="82"/>
      <c r="J50" s="2" t="s">
        <v>11</v>
      </c>
      <c r="K50" s="82"/>
      <c r="L50" s="82"/>
      <c r="M50" s="82">
        <f>1+1</f>
        <v>2</v>
      </c>
      <c r="N50" s="2" t="s">
        <v>11</v>
      </c>
      <c r="O50" s="82">
        <v>1</v>
      </c>
      <c r="P50" s="82"/>
      <c r="Q50">
        <f>+E50+I50+M50</f>
        <v>4</v>
      </c>
      <c r="R50" s="2" t="s">
        <v>11</v>
      </c>
      <c r="S50">
        <f>+G50+K50+O50</f>
        <v>4</v>
      </c>
      <c r="T50">
        <f>(E50*1-G50*1)+(I50*1-K50*1)+(M50*1-O50*1)</f>
        <v>0</v>
      </c>
      <c r="U50" s="82"/>
    </row>
    <row r="51" spans="1:21" ht="15.75">
      <c r="A51" s="78">
        <v>47</v>
      </c>
      <c r="B51" s="82" t="s">
        <v>226</v>
      </c>
      <c r="C51" s="83">
        <v>34933</v>
      </c>
      <c r="D51" s="82" t="s">
        <v>66</v>
      </c>
      <c r="E51">
        <f>1+1</f>
        <v>2</v>
      </c>
      <c r="F51" s="2" t="s">
        <v>11</v>
      </c>
      <c r="G51">
        <f>1+1</f>
        <v>2</v>
      </c>
      <c r="J51" s="2" t="s">
        <v>11</v>
      </c>
      <c r="M51">
        <v>1</v>
      </c>
      <c r="N51" s="2" t="s">
        <v>11</v>
      </c>
      <c r="O51">
        <v>1</v>
      </c>
      <c r="Q51">
        <f>+E51+I51+M51</f>
        <v>3</v>
      </c>
      <c r="R51" s="2" t="s">
        <v>11</v>
      </c>
      <c r="S51">
        <f>+G51+K51+O51</f>
        <v>3</v>
      </c>
      <c r="T51">
        <f>(E51*1-G51*1)+(I51*1-K51*1)+(M51*1-O51*1)</f>
        <v>0</v>
      </c>
      <c r="U51" s="82"/>
    </row>
    <row r="52" spans="1:21" ht="15.75">
      <c r="A52" s="78">
        <v>48</v>
      </c>
      <c r="B52" s="82" t="s">
        <v>158</v>
      </c>
      <c r="C52" s="8">
        <v>35010</v>
      </c>
      <c r="D52" s="82" t="s">
        <v>108</v>
      </c>
      <c r="E52" s="82"/>
      <c r="F52" s="2" t="s">
        <v>11</v>
      </c>
      <c r="G52" s="82"/>
      <c r="H52" s="82"/>
      <c r="I52" s="82"/>
      <c r="J52" s="2" t="s">
        <v>11</v>
      </c>
      <c r="K52" s="82"/>
      <c r="L52" s="82"/>
      <c r="M52" s="82">
        <v>2</v>
      </c>
      <c r="N52" s="2" t="s">
        <v>11</v>
      </c>
      <c r="O52" s="82">
        <f>1+1</f>
        <v>2</v>
      </c>
      <c r="P52" s="82"/>
      <c r="Q52">
        <f>+E52+I52+M52</f>
        <v>2</v>
      </c>
      <c r="R52" s="2" t="s">
        <v>11</v>
      </c>
      <c r="S52">
        <f>+G52+K52+O52</f>
        <v>2</v>
      </c>
      <c r="T52">
        <f>(E52*1-G52*1)+(I52*1-K52*1)+(M52*1-O52*1)</f>
        <v>0</v>
      </c>
      <c r="U52" s="82"/>
    </row>
    <row r="53" spans="1:20" ht="15.75">
      <c r="A53" s="78">
        <v>49</v>
      </c>
      <c r="B53" s="82" t="s">
        <v>220</v>
      </c>
      <c r="C53" s="8">
        <v>35104</v>
      </c>
      <c r="D53" s="82" t="s">
        <v>67</v>
      </c>
      <c r="E53">
        <f>1+1</f>
        <v>2</v>
      </c>
      <c r="F53" s="2" t="s">
        <v>11</v>
      </c>
      <c r="G53">
        <v>1</v>
      </c>
      <c r="J53" s="2" t="s">
        <v>11</v>
      </c>
      <c r="M53">
        <f>1+1</f>
        <v>2</v>
      </c>
      <c r="N53" s="2" t="s">
        <v>11</v>
      </c>
      <c r="O53">
        <f>2+1+1</f>
        <v>4</v>
      </c>
      <c r="Q53">
        <f>+E53+I53+M53</f>
        <v>4</v>
      </c>
      <c r="R53" s="2" t="s">
        <v>11</v>
      </c>
      <c r="S53">
        <f>+G53+K53+O53</f>
        <v>5</v>
      </c>
      <c r="T53">
        <f>(E53*1-G53*1)+(I53*1-K53*1)+(M53*1-O53*1)</f>
        <v>-1</v>
      </c>
    </row>
    <row r="54" spans="1:20" ht="15.75">
      <c r="A54" s="78">
        <v>50</v>
      </c>
      <c r="B54" s="82" t="s">
        <v>227</v>
      </c>
      <c r="C54" s="83">
        <v>34718</v>
      </c>
      <c r="D54" s="82" t="s">
        <v>68</v>
      </c>
      <c r="E54">
        <f>1+1</f>
        <v>2</v>
      </c>
      <c r="F54" s="2" t="s">
        <v>11</v>
      </c>
      <c r="G54">
        <f>1+1</f>
        <v>2</v>
      </c>
      <c r="J54" s="2" t="s">
        <v>11</v>
      </c>
      <c r="M54">
        <v>1</v>
      </c>
      <c r="N54" s="2" t="s">
        <v>11</v>
      </c>
      <c r="O54">
        <v>2</v>
      </c>
      <c r="Q54">
        <f>+E54+I54+M54</f>
        <v>3</v>
      </c>
      <c r="R54" s="2" t="s">
        <v>11</v>
      </c>
      <c r="S54">
        <f>+G54+K54+O54</f>
        <v>4</v>
      </c>
      <c r="T54">
        <f>(E54*1-G54*1)+(I54*1-K54*1)+(M54*1-O54*1)</f>
        <v>-1</v>
      </c>
    </row>
    <row r="55" spans="1:21" ht="15.75">
      <c r="A55" s="78">
        <v>51</v>
      </c>
      <c r="B55" s="82" t="s">
        <v>230</v>
      </c>
      <c r="C55" s="83">
        <v>34512</v>
      </c>
      <c r="D55" s="82" t="s">
        <v>13</v>
      </c>
      <c r="E55" s="82">
        <v>2</v>
      </c>
      <c r="F55" s="2" t="s">
        <v>11</v>
      </c>
      <c r="G55" s="82">
        <f>1+2</f>
        <v>3</v>
      </c>
      <c r="H55" s="82"/>
      <c r="I55" s="82"/>
      <c r="J55" s="2" t="s">
        <v>11</v>
      </c>
      <c r="K55" s="82"/>
      <c r="L55" s="82"/>
      <c r="M55" s="82"/>
      <c r="N55" s="2" t="s">
        <v>11</v>
      </c>
      <c r="O55" s="82"/>
      <c r="P55" s="82"/>
      <c r="Q55">
        <f>+E55+I55+M55</f>
        <v>2</v>
      </c>
      <c r="R55" s="2" t="s">
        <v>11</v>
      </c>
      <c r="S55">
        <f>+G55+K55+O55</f>
        <v>3</v>
      </c>
      <c r="T55">
        <f>(E55*1-G55*1)+(I55*1-K55*1)+(M55*1-O55*1)</f>
        <v>-1</v>
      </c>
      <c r="U55" s="82"/>
    </row>
    <row r="56" spans="1:21" ht="15.75">
      <c r="A56" s="78">
        <v>52</v>
      </c>
      <c r="B56" s="82" t="s">
        <v>217</v>
      </c>
      <c r="C56" s="8">
        <v>35729</v>
      </c>
      <c r="D56" s="82" t="s">
        <v>12</v>
      </c>
      <c r="F56" s="2" t="s">
        <v>11</v>
      </c>
      <c r="J56" s="2" t="s">
        <v>11</v>
      </c>
      <c r="M56">
        <v>1</v>
      </c>
      <c r="N56" s="2" t="s">
        <v>11</v>
      </c>
      <c r="O56">
        <f>1+1</f>
        <v>2</v>
      </c>
      <c r="Q56">
        <f>+E56+I56+M56</f>
        <v>1</v>
      </c>
      <c r="R56" s="2" t="s">
        <v>11</v>
      </c>
      <c r="S56">
        <f>+G56+K56+O56</f>
        <v>2</v>
      </c>
      <c r="T56">
        <f>(E56*1-G56*1)+(I56*1-K56*1)+(M56*1-O56*1)</f>
        <v>-1</v>
      </c>
      <c r="U56" s="82"/>
    </row>
    <row r="57" spans="1:21" ht="15.75">
      <c r="A57" s="78">
        <v>52</v>
      </c>
      <c r="B57" s="82" t="s">
        <v>201</v>
      </c>
      <c r="C57" s="83">
        <v>35313</v>
      </c>
      <c r="D57" s="82" t="s">
        <v>48</v>
      </c>
      <c r="E57" s="82">
        <v>1</v>
      </c>
      <c r="F57" s="2" t="s">
        <v>11</v>
      </c>
      <c r="G57" s="82">
        <v>1</v>
      </c>
      <c r="H57" s="82"/>
      <c r="I57" s="82"/>
      <c r="J57" s="2" t="s">
        <v>11</v>
      </c>
      <c r="K57" s="82"/>
      <c r="L57" s="82"/>
      <c r="M57" s="82"/>
      <c r="N57" s="2" t="s">
        <v>11</v>
      </c>
      <c r="O57" s="82">
        <v>1</v>
      </c>
      <c r="P57" s="82"/>
      <c r="Q57" s="82">
        <f>+E57+I57+M57</f>
        <v>1</v>
      </c>
      <c r="R57" s="84" t="s">
        <v>11</v>
      </c>
      <c r="S57" s="82">
        <f>+G57+K57+O57</f>
        <v>2</v>
      </c>
      <c r="T57">
        <f>(E57*1-G57*1)+(I57*1-K57*1)+(M57*1-O57*1)</f>
        <v>-1</v>
      </c>
      <c r="U57" s="82"/>
    </row>
    <row r="58" spans="1:21" ht="15.75">
      <c r="A58" s="78">
        <v>54</v>
      </c>
      <c r="B58" s="82" t="s">
        <v>200</v>
      </c>
      <c r="C58" s="65">
        <v>36272</v>
      </c>
      <c r="D58" s="82" t="s">
        <v>96</v>
      </c>
      <c r="F58" s="2" t="s">
        <v>11</v>
      </c>
      <c r="J58" s="2" t="s">
        <v>11</v>
      </c>
      <c r="N58" s="2" t="s">
        <v>11</v>
      </c>
      <c r="O58" s="82">
        <v>1</v>
      </c>
      <c r="Q58">
        <f>+E58+I58+M58</f>
        <v>0</v>
      </c>
      <c r="R58" s="2" t="s">
        <v>11</v>
      </c>
      <c r="S58">
        <f>+G58+K58+O58</f>
        <v>1</v>
      </c>
      <c r="T58">
        <f>(E58*1-G58*1)+(I58*1-K58*1)+(M58*1-O58*1)</f>
        <v>-1</v>
      </c>
      <c r="U58" s="82"/>
    </row>
    <row r="59" spans="1:21" ht="15.75">
      <c r="A59" s="78">
        <v>55</v>
      </c>
      <c r="B59" s="82" t="s">
        <v>197</v>
      </c>
      <c r="C59" s="8">
        <v>35107</v>
      </c>
      <c r="D59" s="82" t="s">
        <v>43</v>
      </c>
      <c r="E59">
        <f>1+1</f>
        <v>2</v>
      </c>
      <c r="F59" s="2" t="s">
        <v>11</v>
      </c>
      <c r="G59">
        <f>1+1+1</f>
        <v>3</v>
      </c>
      <c r="J59" s="2" t="s">
        <v>11</v>
      </c>
      <c r="M59">
        <f>1+1+1</f>
        <v>3</v>
      </c>
      <c r="N59" s="2" t="s">
        <v>11</v>
      </c>
      <c r="O59" s="82">
        <f>2+1+1</f>
        <v>4</v>
      </c>
      <c r="Q59">
        <f>+E59+I59+M59</f>
        <v>5</v>
      </c>
      <c r="R59" s="2" t="s">
        <v>11</v>
      </c>
      <c r="S59">
        <f>+G59+K59+O59</f>
        <v>7</v>
      </c>
      <c r="T59">
        <f>(E59*1-G59*1)+(I59*1-K59*1)+(M59*1-O59*1)</f>
        <v>-2</v>
      </c>
      <c r="U59" s="82"/>
    </row>
    <row r="60" spans="1:21" ht="15.75">
      <c r="A60" s="78">
        <v>56</v>
      </c>
      <c r="B60" s="82" t="s">
        <v>196</v>
      </c>
      <c r="C60" s="65">
        <v>35843</v>
      </c>
      <c r="D60" s="82" t="s">
        <v>96</v>
      </c>
      <c r="E60">
        <f>1+1+1</f>
        <v>3</v>
      </c>
      <c r="F60" s="2" t="s">
        <v>11</v>
      </c>
      <c r="G60">
        <f>1+1+1</f>
        <v>3</v>
      </c>
      <c r="J60" s="2" t="s">
        <v>11</v>
      </c>
      <c r="M60">
        <v>1</v>
      </c>
      <c r="N60" s="2" t="s">
        <v>11</v>
      </c>
      <c r="O60" s="82">
        <f>1+1+1</f>
        <v>3</v>
      </c>
      <c r="Q60">
        <f>+E60+I60+M60</f>
        <v>4</v>
      </c>
      <c r="R60" s="2" t="s">
        <v>11</v>
      </c>
      <c r="S60">
        <f>+G60+K60+O60</f>
        <v>6</v>
      </c>
      <c r="T60">
        <f>(E60*1-G60*1)+(I60*1-K60*1)+(M60*1-O60*1)</f>
        <v>-2</v>
      </c>
      <c r="U60" s="82"/>
    </row>
    <row r="61" spans="1:21" ht="15.75">
      <c r="A61" s="78">
        <v>57</v>
      </c>
      <c r="B61" s="82" t="s">
        <v>46</v>
      </c>
      <c r="C61" s="83">
        <v>34517</v>
      </c>
      <c r="D61" s="82" t="s">
        <v>13</v>
      </c>
      <c r="E61">
        <v>1</v>
      </c>
      <c r="F61" s="2" t="s">
        <v>11</v>
      </c>
      <c r="G61">
        <f>1+2</f>
        <v>3</v>
      </c>
      <c r="J61" s="2" t="s">
        <v>11</v>
      </c>
      <c r="M61">
        <f>1+1</f>
        <v>2</v>
      </c>
      <c r="N61" s="2" t="s">
        <v>11</v>
      </c>
      <c r="O61" s="82">
        <f>1+1</f>
        <v>2</v>
      </c>
      <c r="Q61">
        <f>+E61+I61+M61</f>
        <v>3</v>
      </c>
      <c r="R61" s="2" t="s">
        <v>11</v>
      </c>
      <c r="S61">
        <f>+G61+K61+O61</f>
        <v>5</v>
      </c>
      <c r="T61">
        <f>(E61*1-G61*1)+(I61*1-K61*1)+(M61*1-O61*1)</f>
        <v>-2</v>
      </c>
      <c r="U61" s="82"/>
    </row>
    <row r="62" spans="1:21" ht="15.75">
      <c r="A62" s="78">
        <v>58</v>
      </c>
      <c r="B62" s="82" t="s">
        <v>86</v>
      </c>
      <c r="C62" s="8">
        <v>35490</v>
      </c>
      <c r="D62" s="82" t="s">
        <v>49</v>
      </c>
      <c r="E62">
        <v>1</v>
      </c>
      <c r="F62" s="2" t="s">
        <v>11</v>
      </c>
      <c r="G62">
        <f>1+1</f>
        <v>2</v>
      </c>
      <c r="J62" s="2" t="s">
        <v>11</v>
      </c>
      <c r="N62" s="2" t="s">
        <v>11</v>
      </c>
      <c r="O62">
        <v>1</v>
      </c>
      <c r="Q62">
        <f>+E62+I62+M62</f>
        <v>1</v>
      </c>
      <c r="R62" s="2" t="s">
        <v>11</v>
      </c>
      <c r="S62">
        <f>+G62+K62+O62</f>
        <v>3</v>
      </c>
      <c r="T62">
        <f>(E62*1-G62*1)+(I62*1-K62*1)+(M62*1-O62*1)</f>
        <v>-2</v>
      </c>
      <c r="U62" s="82"/>
    </row>
    <row r="63" spans="1:21" ht="15.75">
      <c r="A63" s="78">
        <v>58</v>
      </c>
      <c r="B63" s="82" t="s">
        <v>231</v>
      </c>
      <c r="C63" s="83">
        <v>34590</v>
      </c>
      <c r="D63" s="82" t="s">
        <v>13</v>
      </c>
      <c r="E63" s="82">
        <v>1</v>
      </c>
      <c r="F63" s="2" t="s">
        <v>11</v>
      </c>
      <c r="G63" s="82">
        <f>1+1+1</f>
        <v>3</v>
      </c>
      <c r="H63" s="82"/>
      <c r="I63" s="82"/>
      <c r="J63" s="2" t="s">
        <v>11</v>
      </c>
      <c r="K63" s="82"/>
      <c r="L63" s="82"/>
      <c r="M63" s="82"/>
      <c r="N63" s="2" t="s">
        <v>11</v>
      </c>
      <c r="O63" s="82"/>
      <c r="P63" s="82"/>
      <c r="Q63">
        <f>+E63+I63+M63</f>
        <v>1</v>
      </c>
      <c r="R63" s="2" t="s">
        <v>11</v>
      </c>
      <c r="S63">
        <f>+G63+K63+O63</f>
        <v>3</v>
      </c>
      <c r="T63">
        <f>(E63*1-G63*1)+(I63*1-K63*1)+(M63*1-O63*1)</f>
        <v>-2</v>
      </c>
      <c r="U63" s="82"/>
    </row>
    <row r="64" spans="1:21" ht="15.75">
      <c r="A64" s="78">
        <v>60</v>
      </c>
      <c r="B64" s="82" t="s">
        <v>212</v>
      </c>
      <c r="C64" s="83">
        <v>34548</v>
      </c>
      <c r="D64" s="82" t="s">
        <v>68</v>
      </c>
      <c r="E64">
        <v>2</v>
      </c>
      <c r="F64" s="2" t="s">
        <v>11</v>
      </c>
      <c r="G64">
        <f>1+1+1</f>
        <v>3</v>
      </c>
      <c r="J64" s="2" t="s">
        <v>11</v>
      </c>
      <c r="M64">
        <f>1+1+1</f>
        <v>3</v>
      </c>
      <c r="N64" s="2" t="s">
        <v>11</v>
      </c>
      <c r="O64">
        <f>2+2+1</f>
        <v>5</v>
      </c>
      <c r="Q64">
        <f>+E64+I64+M64</f>
        <v>5</v>
      </c>
      <c r="R64" s="2" t="s">
        <v>11</v>
      </c>
      <c r="S64">
        <f>+G64+K64+O64</f>
        <v>8</v>
      </c>
      <c r="T64">
        <f>(E64*1-G64*1)+(I64*1-K64*1)+(M64*1-O64*1)</f>
        <v>-3</v>
      </c>
      <c r="U64" s="82"/>
    </row>
    <row r="65" spans="1:21" ht="15.75">
      <c r="A65" s="78">
        <v>61</v>
      </c>
      <c r="B65" s="82" t="s">
        <v>208</v>
      </c>
      <c r="C65" s="83">
        <v>35408</v>
      </c>
      <c r="D65" s="82" t="s">
        <v>74</v>
      </c>
      <c r="F65" s="2" t="s">
        <v>11</v>
      </c>
      <c r="G65">
        <f>1+1+1+2+1</f>
        <v>6</v>
      </c>
      <c r="J65" s="2" t="s">
        <v>11</v>
      </c>
      <c r="M65">
        <f>1+1+1+1</f>
        <v>4</v>
      </c>
      <c r="N65" s="2" t="s">
        <v>11</v>
      </c>
      <c r="O65">
        <v>1</v>
      </c>
      <c r="Q65">
        <f>+E65+I65+M65</f>
        <v>4</v>
      </c>
      <c r="R65" s="2" t="s">
        <v>11</v>
      </c>
      <c r="S65">
        <f>+G65+K65+O65</f>
        <v>7</v>
      </c>
      <c r="T65">
        <f>(E65*1-G65*1)+(I65*1-K65*1)+(M65*1-O65*1)</f>
        <v>-3</v>
      </c>
      <c r="U65" s="82"/>
    </row>
    <row r="66" spans="1:20" ht="15.75">
      <c r="A66" s="78">
        <v>62</v>
      </c>
      <c r="B66" s="82" t="s">
        <v>165</v>
      </c>
      <c r="C66" s="8"/>
      <c r="D66" s="82" t="s">
        <v>108</v>
      </c>
      <c r="E66">
        <v>1</v>
      </c>
      <c r="F66" s="2" t="s">
        <v>11</v>
      </c>
      <c r="G66">
        <v>1</v>
      </c>
      <c r="J66" s="2" t="s">
        <v>11</v>
      </c>
      <c r="N66" s="2" t="s">
        <v>11</v>
      </c>
      <c r="O66">
        <f>1+2</f>
        <v>3</v>
      </c>
      <c r="Q66">
        <f>+E66+I66+M66</f>
        <v>1</v>
      </c>
      <c r="R66" s="2" t="s">
        <v>11</v>
      </c>
      <c r="S66">
        <f>+G66+K66+O66</f>
        <v>4</v>
      </c>
      <c r="T66">
        <f>(E66*1-G66*1)+(I66*1-K66*1)+(M66*1-O66*1)</f>
        <v>-3</v>
      </c>
    </row>
    <row r="67" spans="1:21" ht="15.75">
      <c r="A67" s="78">
        <v>63</v>
      </c>
      <c r="B67" s="82" t="s">
        <v>194</v>
      </c>
      <c r="C67" s="83">
        <v>35827</v>
      </c>
      <c r="D67" s="82" t="s">
        <v>96</v>
      </c>
      <c r="E67" s="82"/>
      <c r="F67" s="2" t="s">
        <v>11</v>
      </c>
      <c r="G67" s="82"/>
      <c r="H67" s="82"/>
      <c r="I67" s="82"/>
      <c r="J67" s="2" t="s">
        <v>11</v>
      </c>
      <c r="K67" s="82"/>
      <c r="L67" s="82"/>
      <c r="M67" s="82"/>
      <c r="N67" s="2" t="s">
        <v>11</v>
      </c>
      <c r="O67" s="82">
        <f>1+1+1</f>
        <v>3</v>
      </c>
      <c r="P67" s="82"/>
      <c r="Q67" s="82">
        <f>+E67+I67+M67</f>
        <v>0</v>
      </c>
      <c r="R67" s="84" t="s">
        <v>11</v>
      </c>
      <c r="S67" s="82">
        <f>+G67+K67+O67</f>
        <v>3</v>
      </c>
      <c r="T67">
        <f>(E67*1-G67*1)+(I67*1-K67*1)+(M67*1-O67*1)</f>
        <v>-3</v>
      </c>
      <c r="U67" s="82"/>
    </row>
    <row r="68" spans="1:21" ht="15.75">
      <c r="A68" s="78">
        <v>64</v>
      </c>
      <c r="B68" s="82" t="s">
        <v>92</v>
      </c>
      <c r="C68" s="8">
        <v>35159</v>
      </c>
      <c r="D68" s="82" t="s">
        <v>59</v>
      </c>
      <c r="E68" s="82">
        <v>1</v>
      </c>
      <c r="F68" s="2" t="s">
        <v>11</v>
      </c>
      <c r="G68" s="82">
        <f>1+1+2+1+2</f>
        <v>7</v>
      </c>
      <c r="H68" s="82"/>
      <c r="I68" s="82"/>
      <c r="J68" s="2" t="s">
        <v>11</v>
      </c>
      <c r="K68" s="82"/>
      <c r="L68" s="82"/>
      <c r="M68" s="82">
        <f>2+1+1</f>
        <v>4</v>
      </c>
      <c r="N68" s="2" t="s">
        <v>11</v>
      </c>
      <c r="O68" s="82">
        <f>1+1</f>
        <v>2</v>
      </c>
      <c r="P68" s="82"/>
      <c r="Q68">
        <f>+E68+I68+M68</f>
        <v>5</v>
      </c>
      <c r="R68" s="2" t="s">
        <v>11</v>
      </c>
      <c r="S68">
        <f>+G68+K68+O68</f>
        <v>9</v>
      </c>
      <c r="T68">
        <f>(E68*1-G68*1)+(I68*1-K68*1)+(M68*1-O68*1)</f>
        <v>-4</v>
      </c>
      <c r="U68" s="82"/>
    </row>
    <row r="69" spans="1:21" ht="15.75">
      <c r="A69" s="78">
        <v>65</v>
      </c>
      <c r="B69" s="82" t="s">
        <v>183</v>
      </c>
      <c r="C69" s="8">
        <v>34471</v>
      </c>
      <c r="D69" s="82" t="s">
        <v>42</v>
      </c>
      <c r="E69" s="82">
        <f>1+1+1</f>
        <v>3</v>
      </c>
      <c r="F69" s="2" t="s">
        <v>11</v>
      </c>
      <c r="G69" s="82">
        <f>2+1</f>
        <v>3</v>
      </c>
      <c r="H69" s="82"/>
      <c r="I69" s="82"/>
      <c r="J69" s="2" t="s">
        <v>11</v>
      </c>
      <c r="K69" s="82"/>
      <c r="L69" s="82"/>
      <c r="M69" s="82">
        <v>1</v>
      </c>
      <c r="N69" s="2" t="s">
        <v>11</v>
      </c>
      <c r="O69" s="82">
        <f>2+1+2</f>
        <v>5</v>
      </c>
      <c r="P69" s="82"/>
      <c r="Q69">
        <f>+E69+I69+M69</f>
        <v>4</v>
      </c>
      <c r="R69" s="2" t="s">
        <v>11</v>
      </c>
      <c r="S69">
        <f>+G69+K69+O69</f>
        <v>8</v>
      </c>
      <c r="T69">
        <f>(E69*1-G69*1)+(I69*1-K69*1)+(M69*1-O69*1)</f>
        <v>-4</v>
      </c>
      <c r="U69" s="82"/>
    </row>
    <row r="70" spans="1:21" ht="15.75">
      <c r="A70" s="78">
        <v>66</v>
      </c>
      <c r="B70" s="82" t="s">
        <v>47</v>
      </c>
      <c r="C70" s="83">
        <v>34776</v>
      </c>
      <c r="D70" s="82" t="s">
        <v>13</v>
      </c>
      <c r="E70" s="82"/>
      <c r="F70" s="2" t="s">
        <v>11</v>
      </c>
      <c r="G70" s="82">
        <f>1+2</f>
        <v>3</v>
      </c>
      <c r="H70" s="82"/>
      <c r="I70" s="82"/>
      <c r="J70" s="2" t="s">
        <v>11</v>
      </c>
      <c r="K70" s="82"/>
      <c r="L70" s="82"/>
      <c r="M70" s="82">
        <f>1+1+1</f>
        <v>3</v>
      </c>
      <c r="N70" s="2" t="s">
        <v>11</v>
      </c>
      <c r="O70" s="82">
        <f>1+2+1</f>
        <v>4</v>
      </c>
      <c r="P70" s="82"/>
      <c r="Q70">
        <f>+E70+I70+M70</f>
        <v>3</v>
      </c>
      <c r="R70" s="2" t="s">
        <v>11</v>
      </c>
      <c r="S70">
        <f>+G70+K70+O70</f>
        <v>7</v>
      </c>
      <c r="T70">
        <f>(E70*1-G70*1)+(I70*1-K70*1)+(M70*1-O70*1)</f>
        <v>-4</v>
      </c>
      <c r="U70" s="82"/>
    </row>
    <row r="71" spans="1:20" ht="15.75" customHeight="1">
      <c r="A71" s="78">
        <v>67</v>
      </c>
      <c r="B71" s="82" t="s">
        <v>88</v>
      </c>
      <c r="C71" s="8">
        <v>35391</v>
      </c>
      <c r="D71" s="82" t="s">
        <v>38</v>
      </c>
      <c r="E71">
        <f>1+1</f>
        <v>2</v>
      </c>
      <c r="F71" s="2" t="s">
        <v>11</v>
      </c>
      <c r="G71">
        <f>1+1</f>
        <v>2</v>
      </c>
      <c r="J71" s="2" t="s">
        <v>11</v>
      </c>
      <c r="N71" s="2" t="s">
        <v>11</v>
      </c>
      <c r="O71">
        <f>1+1+1+1</f>
        <v>4</v>
      </c>
      <c r="Q71">
        <f>+E71+I71+M71</f>
        <v>2</v>
      </c>
      <c r="R71" s="2" t="s">
        <v>11</v>
      </c>
      <c r="S71">
        <f>+G71+K71+O71</f>
        <v>6</v>
      </c>
      <c r="T71">
        <f>(E71*1-G71*1)+(I71*1-K71*1)+(M71*1-O71*1)</f>
        <v>-4</v>
      </c>
    </row>
    <row r="72" spans="1:20" ht="15.75" customHeight="1">
      <c r="A72" s="78">
        <v>67</v>
      </c>
      <c r="B72" s="82" t="s">
        <v>51</v>
      </c>
      <c r="C72" s="83">
        <v>35238</v>
      </c>
      <c r="D72" s="82" t="s">
        <v>38</v>
      </c>
      <c r="E72" s="82">
        <v>2</v>
      </c>
      <c r="F72" s="2" t="s">
        <v>11</v>
      </c>
      <c r="G72" s="82">
        <f>1+1</f>
        <v>2</v>
      </c>
      <c r="H72" s="82"/>
      <c r="I72" s="82"/>
      <c r="J72" s="2" t="s">
        <v>11</v>
      </c>
      <c r="K72" s="82"/>
      <c r="L72" s="82"/>
      <c r="M72" s="82"/>
      <c r="N72" s="2" t="s">
        <v>11</v>
      </c>
      <c r="O72" s="82">
        <f>1+1+1+1</f>
        <v>4</v>
      </c>
      <c r="P72" s="82"/>
      <c r="Q72">
        <f>+E72+I72+M72</f>
        <v>2</v>
      </c>
      <c r="R72" s="2" t="s">
        <v>11</v>
      </c>
      <c r="S72">
        <f>+G72+K72+O72</f>
        <v>6</v>
      </c>
      <c r="T72">
        <f>(E72*1-G72*1)+(I72*1-K72*1)+(M72*1-O72*1)</f>
        <v>-4</v>
      </c>
    </row>
    <row r="73" spans="1:20" ht="15.75" customHeight="1">
      <c r="A73" s="78">
        <v>67</v>
      </c>
      <c r="B73" s="82" t="s">
        <v>175</v>
      </c>
      <c r="C73" s="8">
        <v>35010</v>
      </c>
      <c r="D73" s="82" t="s">
        <v>38</v>
      </c>
      <c r="E73">
        <f>1+1</f>
        <v>2</v>
      </c>
      <c r="F73" s="2" t="s">
        <v>11</v>
      </c>
      <c r="G73">
        <f>1+1</f>
        <v>2</v>
      </c>
      <c r="J73" s="2" t="s">
        <v>11</v>
      </c>
      <c r="N73" s="2" t="s">
        <v>11</v>
      </c>
      <c r="O73">
        <f>1+1+1+1</f>
        <v>4</v>
      </c>
      <c r="Q73">
        <f>+E73+I73+M73</f>
        <v>2</v>
      </c>
      <c r="R73" s="2" t="s">
        <v>11</v>
      </c>
      <c r="S73">
        <f>+G73+K73+O73</f>
        <v>6</v>
      </c>
      <c r="T73">
        <f>(E73*1-G73*1)+(I73*1-K73*1)+(M73*1-O73*1)</f>
        <v>-4</v>
      </c>
    </row>
    <row r="74" spans="1:20" ht="15.75" customHeight="1">
      <c r="A74" s="78">
        <v>70</v>
      </c>
      <c r="B74" s="82" t="s">
        <v>232</v>
      </c>
      <c r="C74" s="8">
        <v>35124</v>
      </c>
      <c r="D74" s="82" t="s">
        <v>12</v>
      </c>
      <c r="E74">
        <v>1</v>
      </c>
      <c r="F74" s="2" t="s">
        <v>11</v>
      </c>
      <c r="G74">
        <f>1+1+2+1</f>
        <v>5</v>
      </c>
      <c r="J74" s="2" t="s">
        <v>11</v>
      </c>
      <c r="N74" s="2" t="s">
        <v>11</v>
      </c>
      <c r="Q74">
        <f>+E74+I74+M74</f>
        <v>1</v>
      </c>
      <c r="R74" s="2" t="s">
        <v>11</v>
      </c>
      <c r="S74">
        <f>+G74+K74+O74</f>
        <v>5</v>
      </c>
      <c r="T74">
        <f>(E74*1-G74*1)+(I74*1-K74*1)+(M74*1-O74*1)</f>
        <v>-4</v>
      </c>
    </row>
    <row r="75" spans="1:20" ht="15.75" customHeight="1">
      <c r="A75" s="78">
        <v>71</v>
      </c>
      <c r="B75" s="82" t="s">
        <v>85</v>
      </c>
      <c r="C75" s="8">
        <v>34735</v>
      </c>
      <c r="D75" s="82" t="s">
        <v>49</v>
      </c>
      <c r="F75" s="2" t="s">
        <v>11</v>
      </c>
      <c r="G75">
        <f>1+1</f>
        <v>2</v>
      </c>
      <c r="J75" s="2" t="s">
        <v>11</v>
      </c>
      <c r="N75" s="2" t="s">
        <v>11</v>
      </c>
      <c r="O75">
        <f>1+1</f>
        <v>2</v>
      </c>
      <c r="Q75">
        <f>+E75+I75+M75</f>
        <v>0</v>
      </c>
      <c r="R75" s="2" t="s">
        <v>11</v>
      </c>
      <c r="S75">
        <f>+G75+K75+O75</f>
        <v>4</v>
      </c>
      <c r="T75">
        <f>(E75*1-G75*1)+(I75*1-K75*1)+(M75*1-O75*1)</f>
        <v>-4</v>
      </c>
    </row>
    <row r="76" spans="1:20" ht="15.75" customHeight="1">
      <c r="A76" s="78">
        <v>71</v>
      </c>
      <c r="B76" s="82" t="s">
        <v>166</v>
      </c>
      <c r="C76" s="8"/>
      <c r="D76" s="82" t="s">
        <v>108</v>
      </c>
      <c r="F76" s="2" t="s">
        <v>11</v>
      </c>
      <c r="G76">
        <f>1+1</f>
        <v>2</v>
      </c>
      <c r="J76" s="2" t="s">
        <v>11</v>
      </c>
      <c r="N76" s="2" t="s">
        <v>11</v>
      </c>
      <c r="O76">
        <f>1+1</f>
        <v>2</v>
      </c>
      <c r="Q76">
        <f>+E76+I76+M76</f>
        <v>0</v>
      </c>
      <c r="R76" s="2" t="s">
        <v>11</v>
      </c>
      <c r="S76">
        <f>+G76+K76+O76</f>
        <v>4</v>
      </c>
      <c r="T76">
        <f>(E76*1-G76*1)+(I76*1-K76*1)+(M76*1-O76*1)</f>
        <v>-4</v>
      </c>
    </row>
    <row r="77" spans="1:20" ht="15.75" customHeight="1">
      <c r="A77" s="78">
        <v>73</v>
      </c>
      <c r="B77" s="82" t="s">
        <v>190</v>
      </c>
      <c r="C77" s="83">
        <v>35621</v>
      </c>
      <c r="D77" s="82" t="s">
        <v>48</v>
      </c>
      <c r="E77" s="82">
        <v>1</v>
      </c>
      <c r="F77" s="2" t="s">
        <v>11</v>
      </c>
      <c r="G77" s="82">
        <f>1+1</f>
        <v>2</v>
      </c>
      <c r="H77" s="82"/>
      <c r="I77" s="82"/>
      <c r="J77" s="2" t="s">
        <v>11</v>
      </c>
      <c r="K77" s="82"/>
      <c r="L77" s="82"/>
      <c r="M77" s="82">
        <v>1</v>
      </c>
      <c r="N77" s="2" t="s">
        <v>11</v>
      </c>
      <c r="O77" s="82">
        <f>2+1+2</f>
        <v>5</v>
      </c>
      <c r="P77" s="82"/>
      <c r="Q77" s="82">
        <f>+E77+I77+M77</f>
        <v>2</v>
      </c>
      <c r="R77" s="84" t="s">
        <v>11</v>
      </c>
      <c r="S77" s="82">
        <f>+G77+K77+O77</f>
        <v>7</v>
      </c>
      <c r="T77">
        <f>(E77*1-G77*1)+(I77*1-K77*1)+(M77*1-O77*1)</f>
        <v>-5</v>
      </c>
    </row>
    <row r="78" spans="1:20" ht="15.75" customHeight="1">
      <c r="A78" s="78">
        <v>73</v>
      </c>
      <c r="B78" s="82" t="s">
        <v>160</v>
      </c>
      <c r="C78" s="83">
        <v>34973</v>
      </c>
      <c r="D78" s="82" t="s">
        <v>108</v>
      </c>
      <c r="E78" s="82">
        <v>1</v>
      </c>
      <c r="F78" s="2" t="s">
        <v>11</v>
      </c>
      <c r="G78" s="82">
        <f>1+2</f>
        <v>3</v>
      </c>
      <c r="H78" s="82"/>
      <c r="I78" s="82"/>
      <c r="J78" s="2" t="s">
        <v>11</v>
      </c>
      <c r="K78" s="82"/>
      <c r="L78" s="82"/>
      <c r="M78" s="82">
        <v>1</v>
      </c>
      <c r="N78" s="2" t="s">
        <v>11</v>
      </c>
      <c r="O78" s="82">
        <f>1+2+1</f>
        <v>4</v>
      </c>
      <c r="P78" s="82"/>
      <c r="Q78" s="82">
        <f>+E78+I78+M78</f>
        <v>2</v>
      </c>
      <c r="R78" s="84" t="s">
        <v>11</v>
      </c>
      <c r="S78" s="82">
        <f>+G78+K78+O78</f>
        <v>7</v>
      </c>
      <c r="T78">
        <f>(E78*1-G78*1)+(I78*1-K78*1)+(M78*1-O78*1)</f>
        <v>-5</v>
      </c>
    </row>
    <row r="79" spans="1:20" ht="15.75" customHeight="1">
      <c r="A79" s="78">
        <v>73</v>
      </c>
      <c r="B79" s="82" t="s">
        <v>218</v>
      </c>
      <c r="C79" s="83">
        <v>34529</v>
      </c>
      <c r="D79" s="82" t="s">
        <v>67</v>
      </c>
      <c r="E79">
        <v>1</v>
      </c>
      <c r="F79" s="2" t="s">
        <v>11</v>
      </c>
      <c r="G79">
        <f>1+2</f>
        <v>3</v>
      </c>
      <c r="J79" s="2" t="s">
        <v>11</v>
      </c>
      <c r="M79">
        <v>1</v>
      </c>
      <c r="N79" s="2" t="s">
        <v>11</v>
      </c>
      <c r="O79">
        <f>2+1+1</f>
        <v>4</v>
      </c>
      <c r="Q79">
        <f>+E79+I79+M79</f>
        <v>2</v>
      </c>
      <c r="R79" s="2" t="s">
        <v>11</v>
      </c>
      <c r="S79">
        <f>+G79+K79+O79</f>
        <v>7</v>
      </c>
      <c r="T79">
        <f>(E79*1-G79*1)+(I79*1-K79*1)+(M79*1-O79*1)</f>
        <v>-5</v>
      </c>
    </row>
    <row r="80" spans="1:20" ht="15.75" customHeight="1">
      <c r="A80" s="78">
        <v>76</v>
      </c>
      <c r="B80" s="82" t="s">
        <v>184</v>
      </c>
      <c r="C80" s="83">
        <v>34546</v>
      </c>
      <c r="D80" s="82" t="s">
        <v>42</v>
      </c>
      <c r="E80" s="82">
        <f>1+1</f>
        <v>2</v>
      </c>
      <c r="F80" s="2" t="s">
        <v>11</v>
      </c>
      <c r="G80" s="82">
        <f>1+2+1</f>
        <v>4</v>
      </c>
      <c r="H80" s="82"/>
      <c r="I80" s="82"/>
      <c r="J80" s="2" t="s">
        <v>11</v>
      </c>
      <c r="K80" s="82"/>
      <c r="L80" s="82"/>
      <c r="M80" s="82">
        <v>1</v>
      </c>
      <c r="N80" s="2" t="s">
        <v>11</v>
      </c>
      <c r="O80" s="82">
        <f>2+2+1</f>
        <v>5</v>
      </c>
      <c r="P80" s="82"/>
      <c r="Q80" s="82">
        <f>+E80+I80+M80</f>
        <v>3</v>
      </c>
      <c r="R80" s="84" t="s">
        <v>11</v>
      </c>
      <c r="S80" s="82">
        <f>+G80+K80+O80</f>
        <v>9</v>
      </c>
      <c r="T80">
        <f>(E80*1-G80*1)+(I80*1-K80*1)+(M80*1-O80*1)</f>
        <v>-6</v>
      </c>
    </row>
    <row r="81" spans="1:20" ht="15.75" customHeight="1">
      <c r="A81" s="78">
        <v>77</v>
      </c>
      <c r="B81" s="82" t="s">
        <v>159</v>
      </c>
      <c r="C81" s="83">
        <v>35962</v>
      </c>
      <c r="D81" s="82" t="s">
        <v>108</v>
      </c>
      <c r="E81" s="82">
        <v>2</v>
      </c>
      <c r="F81" s="2" t="s">
        <v>11</v>
      </c>
      <c r="G81" s="82">
        <f>1+1+2+1</f>
        <v>5</v>
      </c>
      <c r="H81" s="82"/>
      <c r="I81" s="82"/>
      <c r="J81" s="2" t="s">
        <v>11</v>
      </c>
      <c r="K81" s="82"/>
      <c r="L81" s="82"/>
      <c r="M81" s="82"/>
      <c r="N81" s="2" t="s">
        <v>11</v>
      </c>
      <c r="O81" s="82">
        <f>1+1+1+1</f>
        <v>4</v>
      </c>
      <c r="P81" s="82"/>
      <c r="Q81" s="82">
        <f>+E81+I81+M81</f>
        <v>2</v>
      </c>
      <c r="R81" s="84" t="s">
        <v>11</v>
      </c>
      <c r="S81" s="82">
        <f>+G81+K81+O81</f>
        <v>9</v>
      </c>
      <c r="T81">
        <f>(E81*1-G81*1)+(I81*1-K81*1)+(M81*1-O81*1)</f>
        <v>-7</v>
      </c>
    </row>
    <row r="82" spans="1:20" ht="15.75" customHeight="1">
      <c r="A82" s="78">
        <v>78</v>
      </c>
      <c r="B82" s="82" t="s">
        <v>52</v>
      </c>
      <c r="C82" s="83">
        <v>34842</v>
      </c>
      <c r="D82" s="82" t="s">
        <v>49</v>
      </c>
      <c r="F82" s="2" t="s">
        <v>11</v>
      </c>
      <c r="G82">
        <f>1+1</f>
        <v>2</v>
      </c>
      <c r="I82" s="82"/>
      <c r="J82" s="2" t="s">
        <v>11</v>
      </c>
      <c r="K82" s="82"/>
      <c r="L82" s="82"/>
      <c r="M82" s="82"/>
      <c r="N82" s="2" t="s">
        <v>11</v>
      </c>
      <c r="O82" s="82">
        <f>1+1+1+1+1</f>
        <v>5</v>
      </c>
      <c r="P82" s="82"/>
      <c r="Q82">
        <f>+E82+I82+M82</f>
        <v>0</v>
      </c>
      <c r="R82" s="2" t="s">
        <v>11</v>
      </c>
      <c r="S82">
        <f>+G82+K82+O82</f>
        <v>7</v>
      </c>
      <c r="T82">
        <f>(E82*1-G82*1)+(I82*1-K82*1)+(M82*1-O82*1)</f>
        <v>-7</v>
      </c>
    </row>
    <row r="83" spans="1:20" ht="15.75" customHeight="1">
      <c r="A83" s="78">
        <v>79</v>
      </c>
      <c r="B83" s="82" t="s">
        <v>155</v>
      </c>
      <c r="C83" s="8">
        <v>34962</v>
      </c>
      <c r="D83" s="82" t="s">
        <v>115</v>
      </c>
      <c r="F83" s="2" t="s">
        <v>11</v>
      </c>
      <c r="G83">
        <f>1+2+1+2</f>
        <v>6</v>
      </c>
      <c r="J83" s="2" t="s">
        <v>11</v>
      </c>
      <c r="M83">
        <f>1+1+1</f>
        <v>3</v>
      </c>
      <c r="N83" s="2" t="s">
        <v>11</v>
      </c>
      <c r="O83">
        <f>1+1+1+2</f>
        <v>5</v>
      </c>
      <c r="Q83">
        <f>+E83+I83+M83</f>
        <v>3</v>
      </c>
      <c r="R83" s="2" t="s">
        <v>11</v>
      </c>
      <c r="S83">
        <f>+G83+K83+O83</f>
        <v>11</v>
      </c>
      <c r="T83">
        <f>(E83*1-G83*1)+(I83*1-K83*1)+(M83*1-O83*1)</f>
        <v>-8</v>
      </c>
    </row>
    <row r="84" spans="1:20" ht="15.75" customHeight="1">
      <c r="A84" s="78">
        <v>80</v>
      </c>
      <c r="B84" s="82" t="s">
        <v>210</v>
      </c>
      <c r="C84" s="83">
        <v>34977</v>
      </c>
      <c r="D84" s="82" t="s">
        <v>75</v>
      </c>
      <c r="E84">
        <v>1</v>
      </c>
      <c r="F84" s="2" t="s">
        <v>11</v>
      </c>
      <c r="G84">
        <f>1+1+1+1</f>
        <v>4</v>
      </c>
      <c r="J84" s="2" t="s">
        <v>11</v>
      </c>
      <c r="N84" s="2" t="s">
        <v>11</v>
      </c>
      <c r="O84">
        <f>1+1+1+1+1</f>
        <v>5</v>
      </c>
      <c r="Q84">
        <f>+E84+I84+M84</f>
        <v>1</v>
      </c>
      <c r="R84" s="2" t="s">
        <v>11</v>
      </c>
      <c r="S84">
        <f>+G84+K84+O84</f>
        <v>9</v>
      </c>
      <c r="T84">
        <f>(E84*1-G84*1)+(I84*1-K84*1)+(M84*1-O84*1)</f>
        <v>-8</v>
      </c>
    </row>
    <row r="85" spans="1:20" ht="15.75" customHeight="1">
      <c r="A85" s="78">
        <v>81</v>
      </c>
      <c r="B85" s="82" t="s">
        <v>211</v>
      </c>
      <c r="C85" s="83">
        <v>34977</v>
      </c>
      <c r="D85" s="82" t="s">
        <v>75</v>
      </c>
      <c r="F85" s="2" t="s">
        <v>11</v>
      </c>
      <c r="G85">
        <f>1+1+1+2+1</f>
        <v>6</v>
      </c>
      <c r="J85" s="2" t="s">
        <v>11</v>
      </c>
      <c r="M85">
        <v>1</v>
      </c>
      <c r="N85" s="2" t="s">
        <v>11</v>
      </c>
      <c r="O85">
        <f>1+1+1+1</f>
        <v>4</v>
      </c>
      <c r="Q85">
        <f>+E85+I85+M85</f>
        <v>1</v>
      </c>
      <c r="R85" s="2" t="s">
        <v>11</v>
      </c>
      <c r="S85">
        <f>+G85+K85+O85</f>
        <v>10</v>
      </c>
      <c r="T85">
        <f>(E85*1-G85*1)+(I85*1-K85*1)+(M85*1-O85*1)</f>
        <v>-9</v>
      </c>
    </row>
    <row r="86" spans="1:20" ht="15.75" customHeight="1">
      <c r="A86" s="78">
        <v>82</v>
      </c>
      <c r="B86" s="82" t="s">
        <v>199</v>
      </c>
      <c r="C86" s="8">
        <v>35829</v>
      </c>
      <c r="D86" s="82" t="s">
        <v>43</v>
      </c>
      <c r="F86" s="2" t="s">
        <v>11</v>
      </c>
      <c r="G86">
        <f>1+1+2+2</f>
        <v>6</v>
      </c>
      <c r="J86" s="2" t="s">
        <v>11</v>
      </c>
      <c r="M86">
        <v>1</v>
      </c>
      <c r="N86" s="2" t="s">
        <v>11</v>
      </c>
      <c r="O86">
        <f>1+1+1+2</f>
        <v>5</v>
      </c>
      <c r="Q86">
        <f>+E86+I86+M86</f>
        <v>1</v>
      </c>
      <c r="R86" s="2" t="s">
        <v>11</v>
      </c>
      <c r="S86">
        <f>+G86+K86+O86</f>
        <v>11</v>
      </c>
      <c r="T86">
        <f>(E86*1-G86*1)+(I86*1-K86*1)+(M86*1-O86*1)</f>
        <v>-10</v>
      </c>
    </row>
    <row r="87" spans="1:20" ht="15.75" customHeight="1">
      <c r="A87" s="78">
        <v>83</v>
      </c>
      <c r="B87" s="82" t="s">
        <v>221</v>
      </c>
      <c r="C87" s="8">
        <v>35023</v>
      </c>
      <c r="D87" s="82" t="s">
        <v>66</v>
      </c>
      <c r="F87" s="2" t="s">
        <v>11</v>
      </c>
      <c r="G87">
        <f>2+1+1</f>
        <v>4</v>
      </c>
      <c r="J87" s="2" t="s">
        <v>11</v>
      </c>
      <c r="N87" s="2" t="s">
        <v>11</v>
      </c>
      <c r="O87">
        <f>2+1+2+1+1</f>
        <v>7</v>
      </c>
      <c r="Q87">
        <f>+E87+I87+M87</f>
        <v>0</v>
      </c>
      <c r="R87" s="2" t="s">
        <v>11</v>
      </c>
      <c r="S87">
        <f>+G87+K87+O87</f>
        <v>11</v>
      </c>
      <c r="T87">
        <f>(E87*1-G87*1)+(I87*1-K87*1)+(M87*1-O87*1)</f>
        <v>-11</v>
      </c>
    </row>
    <row r="88" spans="1:20" ht="15.75" customHeight="1">
      <c r="A88" s="78">
        <v>83</v>
      </c>
      <c r="B88" s="82" t="s">
        <v>209</v>
      </c>
      <c r="C88" s="83">
        <v>34944</v>
      </c>
      <c r="D88" s="82" t="s">
        <v>75</v>
      </c>
      <c r="F88" s="2" t="s">
        <v>11</v>
      </c>
      <c r="G88">
        <f>1+1+1+1+1</f>
        <v>5</v>
      </c>
      <c r="J88" s="2" t="s">
        <v>11</v>
      </c>
      <c r="N88" s="2" t="s">
        <v>11</v>
      </c>
      <c r="O88">
        <f>1+2+1+1+1</f>
        <v>6</v>
      </c>
      <c r="Q88">
        <f>+E88+I88+M88</f>
        <v>0</v>
      </c>
      <c r="R88" s="2" t="s">
        <v>11</v>
      </c>
      <c r="S88">
        <f>+G88+K88+O88</f>
        <v>11</v>
      </c>
      <c r="T88">
        <f>(E88*1-G88*1)+(I88*1-K88*1)+(M88*1-O88*1)</f>
        <v>-11</v>
      </c>
    </row>
    <row r="89" spans="1:20" ht="15.75" customHeight="1">
      <c r="A89" s="78">
        <v>85</v>
      </c>
      <c r="B89" s="82" t="s">
        <v>195</v>
      </c>
      <c r="C89" s="83">
        <v>35955</v>
      </c>
      <c r="D89" s="82" t="s">
        <v>96</v>
      </c>
      <c r="E89" s="82"/>
      <c r="F89" s="2" t="s">
        <v>11</v>
      </c>
      <c r="G89" s="82">
        <f>1+1+2+1+1+1</f>
        <v>7</v>
      </c>
      <c r="H89" s="82"/>
      <c r="I89" s="82"/>
      <c r="J89" s="2" t="s">
        <v>11</v>
      </c>
      <c r="K89" s="82"/>
      <c r="L89" s="82"/>
      <c r="M89" s="82"/>
      <c r="N89" s="2" t="s">
        <v>11</v>
      </c>
      <c r="O89" s="82">
        <f>1+1+1+2</f>
        <v>5</v>
      </c>
      <c r="P89" s="82"/>
      <c r="Q89" s="82">
        <f>+E89+I89+M89</f>
        <v>0</v>
      </c>
      <c r="R89" s="84" t="s">
        <v>11</v>
      </c>
      <c r="S89" s="82">
        <f>+G89+K89+O89</f>
        <v>12</v>
      </c>
      <c r="T89">
        <f>(E89*1-G89*1)+(I89*1-K89*1)+(M89*1-O89*1)</f>
        <v>-12</v>
      </c>
    </row>
    <row r="90" spans="5:19" ht="15.75" customHeight="1">
      <c r="E90" s="82"/>
      <c r="F90" s="2"/>
      <c r="G90" s="82"/>
      <c r="H90" s="82"/>
      <c r="I90" s="82"/>
      <c r="J90" s="2"/>
      <c r="K90" s="82"/>
      <c r="L90" s="82"/>
      <c r="M90" s="82"/>
      <c r="N90" s="2"/>
      <c r="O90" s="82"/>
      <c r="P90" s="82"/>
      <c r="Q90" s="82"/>
      <c r="R90" s="84"/>
      <c r="S90" s="82"/>
    </row>
    <row r="91" spans="5:19" ht="15.75" customHeight="1">
      <c r="E91" s="82"/>
      <c r="F91" s="2"/>
      <c r="G91" s="82"/>
      <c r="H91" s="82"/>
      <c r="I91" s="82"/>
      <c r="J91" s="2"/>
      <c r="K91" s="82"/>
      <c r="L91" s="82"/>
      <c r="M91" s="82"/>
      <c r="N91" s="2"/>
      <c r="O91" s="82"/>
      <c r="P91" s="82"/>
      <c r="Q91" s="82"/>
      <c r="R91" s="84"/>
      <c r="S91" s="82"/>
    </row>
    <row r="92" spans="5:19" ht="15.75" customHeight="1">
      <c r="E92" s="82"/>
      <c r="F92" s="2"/>
      <c r="G92" s="82"/>
      <c r="H92" s="82"/>
      <c r="I92" s="82"/>
      <c r="J92" s="2"/>
      <c r="K92" s="82"/>
      <c r="L92" s="82"/>
      <c r="M92" s="82"/>
      <c r="N92" s="2"/>
      <c r="O92" s="82"/>
      <c r="P92" s="82"/>
      <c r="Q92" s="82"/>
      <c r="R92" s="84"/>
      <c r="S92" s="82"/>
    </row>
    <row r="93" spans="5:19" ht="15.75" customHeight="1">
      <c r="E93" s="82"/>
      <c r="F93" s="2"/>
      <c r="G93" s="82"/>
      <c r="H93" s="82"/>
      <c r="I93" s="82"/>
      <c r="J93" s="2"/>
      <c r="K93" s="82"/>
      <c r="L93" s="82"/>
      <c r="M93" s="82"/>
      <c r="N93" s="2"/>
      <c r="O93" s="82"/>
      <c r="P93" s="82"/>
      <c r="Q93" s="82"/>
      <c r="R93" s="84"/>
      <c r="S93" s="82"/>
    </row>
    <row r="94" spans="6:18" ht="15.75" customHeight="1">
      <c r="F94" s="2"/>
      <c r="J94" s="2"/>
      <c r="N94" s="2"/>
      <c r="R94" s="2"/>
    </row>
    <row r="95" spans="6:18" ht="15.75" customHeight="1">
      <c r="F95" s="2"/>
      <c r="J95" s="2"/>
      <c r="N95" s="2"/>
      <c r="R95" s="2"/>
    </row>
    <row r="96" spans="6:18" ht="12.75">
      <c r="F96" s="2"/>
      <c r="J96" s="2"/>
      <c r="N96" s="2"/>
      <c r="R96" s="2"/>
    </row>
  </sheetData>
  <autoFilter ref="A4:D86"/>
  <printOptions/>
  <pageMargins left="0.7874015748031497" right="0.7874015748031497" top="0.3937007874015748" bottom="0.3937007874015748" header="0.11811023622047245" footer="0.11811023622047245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3">
      <selection activeCell="L11" sqref="L11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12" t="s">
        <v>105</v>
      </c>
      <c r="D3" s="13"/>
      <c r="E3" s="14"/>
      <c r="F3" s="15"/>
      <c r="G3" s="15"/>
      <c r="H3" s="15"/>
      <c r="I3" s="15"/>
      <c r="J3" s="16"/>
      <c r="K3" s="16"/>
      <c r="L3" s="17"/>
    </row>
    <row r="4" ht="10.5" customHeight="1"/>
    <row r="5" spans="3:12" s="18" customFormat="1" ht="26.25" customHeight="1">
      <c r="C5" s="19" t="s">
        <v>20</v>
      </c>
      <c r="D5" s="20"/>
      <c r="E5" s="21" t="s">
        <v>203</v>
      </c>
      <c r="F5" s="22"/>
      <c r="G5" s="22"/>
      <c r="H5" s="22"/>
      <c r="I5" s="23" t="s">
        <v>19</v>
      </c>
      <c r="J5" s="22"/>
      <c r="K5" s="22"/>
      <c r="L5" s="24">
        <v>3</v>
      </c>
    </row>
    <row r="6" ht="9.75" customHeight="1" thickBot="1"/>
    <row r="7" spans="3:14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9" t="s">
        <v>21</v>
      </c>
      <c r="K7" s="30" t="s">
        <v>9</v>
      </c>
      <c r="L7" s="30" t="s">
        <v>10</v>
      </c>
      <c r="N7" s="31"/>
    </row>
    <row r="8" spans="3:12" s="32" customFormat="1" ht="24.75" customHeight="1" thickBot="1">
      <c r="C8" s="33">
        <v>1</v>
      </c>
      <c r="D8" s="34"/>
      <c r="E8" s="58" t="s">
        <v>95</v>
      </c>
      <c r="F8" s="35"/>
      <c r="G8" s="62" t="s">
        <v>134</v>
      </c>
      <c r="H8" s="62" t="s">
        <v>142</v>
      </c>
      <c r="I8" s="62"/>
      <c r="J8" s="64" t="s">
        <v>246</v>
      </c>
      <c r="K8" s="63" t="s">
        <v>247</v>
      </c>
      <c r="L8" s="36">
        <v>1</v>
      </c>
    </row>
    <row r="9" spans="3:15" s="32" customFormat="1" ht="24.75" customHeight="1" thickBot="1">
      <c r="C9" s="33">
        <v>2</v>
      </c>
      <c r="D9" s="34"/>
      <c r="E9" s="58" t="s">
        <v>43</v>
      </c>
      <c r="F9" s="62" t="s">
        <v>135</v>
      </c>
      <c r="G9" s="37"/>
      <c r="H9" s="62" t="s">
        <v>142</v>
      </c>
      <c r="I9" s="62"/>
      <c r="J9" s="64" t="s">
        <v>248</v>
      </c>
      <c r="K9" s="63" t="s">
        <v>249</v>
      </c>
      <c r="L9" s="36">
        <v>2</v>
      </c>
      <c r="M9"/>
      <c r="N9"/>
      <c r="O9"/>
    </row>
    <row r="10" spans="3:15" s="32" customFormat="1" ht="24.75" customHeight="1" thickBot="1">
      <c r="C10" s="33">
        <v>3</v>
      </c>
      <c r="D10" s="34"/>
      <c r="E10" s="58" t="s">
        <v>204</v>
      </c>
      <c r="F10" s="62" t="s">
        <v>141</v>
      </c>
      <c r="G10" s="62" t="s">
        <v>141</v>
      </c>
      <c r="H10" s="37"/>
      <c r="I10" s="62"/>
      <c r="J10" s="64" t="s">
        <v>250</v>
      </c>
      <c r="K10" s="63" t="s">
        <v>251</v>
      </c>
      <c r="L10" s="36">
        <v>3</v>
      </c>
      <c r="M10"/>
      <c r="N10"/>
      <c r="O10"/>
    </row>
    <row r="11" spans="3:15" s="32" customFormat="1" ht="24.75" customHeight="1" thickBot="1">
      <c r="C11" s="33">
        <v>4</v>
      </c>
      <c r="D11" s="34"/>
      <c r="E11" s="107"/>
      <c r="F11" s="62"/>
      <c r="G11" s="62"/>
      <c r="H11" s="62"/>
      <c r="I11" s="38"/>
      <c r="J11" s="64"/>
      <c r="K11" s="63"/>
      <c r="L11" s="36"/>
      <c r="M11"/>
      <c r="N11"/>
      <c r="O11"/>
    </row>
    <row r="13" spans="3:12" ht="12.75">
      <c r="C13"/>
      <c r="D13"/>
      <c r="E13" s="39"/>
      <c r="F13"/>
      <c r="G13" s="40"/>
      <c r="H13"/>
      <c r="K13"/>
      <c r="L13"/>
    </row>
    <row r="14" spans="1:12" ht="12.75">
      <c r="A14" s="41" t="s">
        <v>22</v>
      </c>
      <c r="B14" s="41"/>
      <c r="C14" s="41" t="s">
        <v>22</v>
      </c>
      <c r="D14" s="41"/>
      <c r="E14" s="39"/>
      <c r="F14"/>
      <c r="G14" s="40"/>
      <c r="H14"/>
      <c r="K14"/>
      <c r="L14"/>
    </row>
    <row r="15" spans="3:8" ht="12" customHeight="1">
      <c r="C15"/>
      <c r="D15"/>
      <c r="E15" s="39"/>
      <c r="F15"/>
      <c r="G15" s="40"/>
      <c r="H15"/>
    </row>
    <row r="16" spans="2:12" ht="12.75">
      <c r="B16" s="59" t="s">
        <v>7</v>
      </c>
      <c r="C16" s="42" t="s">
        <v>23</v>
      </c>
      <c r="D16" s="43"/>
      <c r="E16" s="44" t="str">
        <f>+E8</f>
        <v>Höpfigheim 3</v>
      </c>
      <c r="F16" s="45" t="s">
        <v>24</v>
      </c>
      <c r="G16" s="46">
        <f>+E11</f>
        <v>0</v>
      </c>
      <c r="H16" s="47"/>
      <c r="I16" s="47"/>
      <c r="J16" s="48"/>
      <c r="L16" s="67"/>
    </row>
    <row r="17" spans="2:12" ht="12.75">
      <c r="B17" s="59" t="s">
        <v>6</v>
      </c>
      <c r="C17" s="49"/>
      <c r="D17" s="50"/>
      <c r="E17" s="44" t="str">
        <f>+E9</f>
        <v>Ditzingen 2</v>
      </c>
      <c r="F17" s="45" t="s">
        <v>24</v>
      </c>
      <c r="G17" s="51" t="str">
        <f>+E10</f>
        <v>Grossvillars 2</v>
      </c>
      <c r="H17" s="47"/>
      <c r="I17" s="47"/>
      <c r="J17" s="48"/>
      <c r="L17" s="61" t="s">
        <v>142</v>
      </c>
    </row>
    <row r="18" spans="3:10" ht="12.75">
      <c r="C18"/>
      <c r="D18"/>
      <c r="E18" s="46"/>
      <c r="F18"/>
      <c r="G18" s="52"/>
      <c r="H18" s="53"/>
      <c r="I18" s="54"/>
      <c r="J18" s="54"/>
    </row>
    <row r="19" spans="2:12" ht="12.75">
      <c r="B19" s="59" t="s">
        <v>3</v>
      </c>
      <c r="C19" s="42" t="s">
        <v>25</v>
      </c>
      <c r="D19" s="43"/>
      <c r="E19" s="44" t="str">
        <f>+E8</f>
        <v>Höpfigheim 3</v>
      </c>
      <c r="F19" s="45" t="s">
        <v>24</v>
      </c>
      <c r="G19" s="51" t="str">
        <f>+E10</f>
        <v>Grossvillars 2</v>
      </c>
      <c r="H19" s="47"/>
      <c r="I19" s="47"/>
      <c r="J19" s="48"/>
      <c r="L19" s="61" t="s">
        <v>142</v>
      </c>
    </row>
    <row r="20" spans="2:12" ht="12.75">
      <c r="B20" s="59" t="s">
        <v>29</v>
      </c>
      <c r="C20" s="49"/>
      <c r="D20" s="50"/>
      <c r="E20" s="44" t="str">
        <f>+E9</f>
        <v>Ditzingen 2</v>
      </c>
      <c r="F20" s="45" t="s">
        <v>24</v>
      </c>
      <c r="G20" s="51">
        <f>+E11</f>
        <v>0</v>
      </c>
      <c r="H20" s="47"/>
      <c r="I20" s="47"/>
      <c r="J20" s="48"/>
      <c r="L20" s="61"/>
    </row>
    <row r="21" spans="5:10" ht="12.75">
      <c r="E21" s="46"/>
      <c r="G21" s="55"/>
      <c r="H21" s="54"/>
      <c r="I21" s="54"/>
      <c r="J21" s="54"/>
    </row>
    <row r="22" spans="2:12" ht="12.75">
      <c r="B22" s="59" t="s">
        <v>1</v>
      </c>
      <c r="C22" s="42" t="s">
        <v>26</v>
      </c>
      <c r="D22" s="43"/>
      <c r="E22" s="44" t="str">
        <f>+E8</f>
        <v>Höpfigheim 3</v>
      </c>
      <c r="F22" s="45" t="s">
        <v>24</v>
      </c>
      <c r="G22" s="51" t="str">
        <f>+E9</f>
        <v>Ditzingen 2</v>
      </c>
      <c r="H22" s="47"/>
      <c r="I22" s="47" t="s">
        <v>20</v>
      </c>
      <c r="J22" s="48"/>
      <c r="L22" s="61" t="s">
        <v>134</v>
      </c>
    </row>
    <row r="23" spans="2:12" ht="12.75">
      <c r="B23" s="59" t="s">
        <v>2</v>
      </c>
      <c r="C23" s="49"/>
      <c r="D23" s="50"/>
      <c r="E23" s="44" t="str">
        <f>+E10</f>
        <v>Grossvillars 2</v>
      </c>
      <c r="F23" s="45" t="s">
        <v>24</v>
      </c>
      <c r="G23" s="51">
        <f>+E11</f>
        <v>0</v>
      </c>
      <c r="H23" s="47"/>
      <c r="I23" s="47"/>
      <c r="J23" s="48"/>
      <c r="L23" s="61"/>
    </row>
    <row r="24" ht="12.75">
      <c r="E24" s="56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57" t="s">
        <v>27</v>
      </c>
      <c r="D36" s="57"/>
      <c r="E36" s="57"/>
      <c r="F36" s="57" t="s">
        <v>20</v>
      </c>
      <c r="G36" s="57"/>
      <c r="H36" s="57"/>
      <c r="I36" s="57"/>
      <c r="J36" s="57"/>
      <c r="K36" s="57" t="s">
        <v>28</v>
      </c>
      <c r="L36" s="57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3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1">
      <selection activeCell="L11" sqref="L11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12" t="s">
        <v>105</v>
      </c>
      <c r="D3" s="13"/>
      <c r="E3" s="14"/>
      <c r="F3" s="15"/>
      <c r="G3" s="15"/>
      <c r="H3" s="15"/>
      <c r="I3" s="15"/>
      <c r="J3" s="16"/>
      <c r="K3" s="16"/>
      <c r="L3" s="17"/>
    </row>
    <row r="4" ht="10.5" customHeight="1"/>
    <row r="5" spans="3:12" s="18" customFormat="1" ht="26.25" customHeight="1">
      <c r="C5" s="19" t="s">
        <v>20</v>
      </c>
      <c r="D5" s="20"/>
      <c r="E5" s="21" t="s">
        <v>203</v>
      </c>
      <c r="F5" s="22"/>
      <c r="G5" s="22"/>
      <c r="H5" s="22"/>
      <c r="I5" s="23" t="s">
        <v>19</v>
      </c>
      <c r="J5" s="22"/>
      <c r="K5" s="22"/>
      <c r="L5" s="24">
        <v>4</v>
      </c>
    </row>
    <row r="6" ht="9.75" customHeight="1" thickBot="1"/>
    <row r="7" spans="3:14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9" t="s">
        <v>21</v>
      </c>
      <c r="K7" s="30" t="s">
        <v>9</v>
      </c>
      <c r="L7" s="30" t="s">
        <v>10</v>
      </c>
      <c r="N7" s="31"/>
    </row>
    <row r="8" spans="3:12" s="32" customFormat="1" ht="24.75" customHeight="1" thickBot="1">
      <c r="C8" s="33">
        <v>1</v>
      </c>
      <c r="D8" s="34"/>
      <c r="E8" s="58" t="s">
        <v>81</v>
      </c>
      <c r="F8" s="35"/>
      <c r="G8" s="62" t="s">
        <v>134</v>
      </c>
      <c r="H8" s="62" t="s">
        <v>134</v>
      </c>
      <c r="I8" s="62"/>
      <c r="J8" s="64" t="s">
        <v>252</v>
      </c>
      <c r="K8" s="63" t="s">
        <v>247</v>
      </c>
      <c r="L8" s="36">
        <v>1</v>
      </c>
    </row>
    <row r="9" spans="3:15" s="32" customFormat="1" ht="24.75" customHeight="1" thickBot="1">
      <c r="C9" s="33">
        <v>2</v>
      </c>
      <c r="D9" s="34"/>
      <c r="E9" s="58" t="s">
        <v>68</v>
      </c>
      <c r="F9" s="62" t="s">
        <v>135</v>
      </c>
      <c r="G9" s="37"/>
      <c r="H9" s="62" t="s">
        <v>142</v>
      </c>
      <c r="I9" s="62"/>
      <c r="J9" s="64" t="s">
        <v>248</v>
      </c>
      <c r="K9" s="63" t="s">
        <v>249</v>
      </c>
      <c r="L9" s="36">
        <v>2</v>
      </c>
      <c r="M9"/>
      <c r="N9"/>
      <c r="O9"/>
    </row>
    <row r="10" spans="3:15" s="32" customFormat="1" ht="24.75" customHeight="1" thickBot="1">
      <c r="C10" s="33">
        <v>3</v>
      </c>
      <c r="D10" s="34"/>
      <c r="E10" s="58" t="s">
        <v>49</v>
      </c>
      <c r="F10" s="62" t="s">
        <v>135</v>
      </c>
      <c r="G10" s="62" t="s">
        <v>141</v>
      </c>
      <c r="H10" s="37"/>
      <c r="I10" s="62"/>
      <c r="J10" s="64" t="s">
        <v>253</v>
      </c>
      <c r="K10" s="63" t="s">
        <v>251</v>
      </c>
      <c r="L10" s="36">
        <v>3</v>
      </c>
      <c r="M10"/>
      <c r="N10"/>
      <c r="O10"/>
    </row>
    <row r="11" spans="3:15" s="32" customFormat="1" ht="24.75" customHeight="1" thickBot="1">
      <c r="C11" s="33">
        <v>4</v>
      </c>
      <c r="D11" s="34"/>
      <c r="E11" s="107"/>
      <c r="F11" s="62"/>
      <c r="G11" s="62"/>
      <c r="H11" s="62"/>
      <c r="I11" s="38"/>
      <c r="J11" s="64"/>
      <c r="K11" s="63"/>
      <c r="L11" s="36"/>
      <c r="M11"/>
      <c r="N11"/>
      <c r="O11"/>
    </row>
    <row r="13" spans="3:12" ht="12.75">
      <c r="C13"/>
      <c r="D13"/>
      <c r="E13" s="39"/>
      <c r="F13"/>
      <c r="G13" s="40"/>
      <c r="H13"/>
      <c r="K13"/>
      <c r="L13"/>
    </row>
    <row r="14" spans="1:12" ht="12.75">
      <c r="A14" s="41" t="s">
        <v>22</v>
      </c>
      <c r="B14" s="41"/>
      <c r="C14" s="41" t="s">
        <v>22</v>
      </c>
      <c r="D14" s="41"/>
      <c r="E14" s="39"/>
      <c r="F14"/>
      <c r="G14" s="40"/>
      <c r="H14"/>
      <c r="K14"/>
      <c r="L14"/>
    </row>
    <row r="15" spans="3:8" ht="12" customHeight="1">
      <c r="C15"/>
      <c r="D15"/>
      <c r="E15" s="39"/>
      <c r="F15"/>
      <c r="G15" s="40"/>
      <c r="H15"/>
    </row>
    <row r="16" spans="2:12" ht="12.75">
      <c r="B16" s="59" t="s">
        <v>7</v>
      </c>
      <c r="C16" s="42" t="s">
        <v>23</v>
      </c>
      <c r="D16" s="43"/>
      <c r="E16" s="44" t="str">
        <f>+E8</f>
        <v>Höpfigheim 2</v>
      </c>
      <c r="F16" s="45" t="s">
        <v>24</v>
      </c>
      <c r="G16" s="46">
        <f>+E11</f>
        <v>0</v>
      </c>
      <c r="H16" s="47"/>
      <c r="I16" s="47"/>
      <c r="J16" s="48"/>
      <c r="L16" s="67"/>
    </row>
    <row r="17" spans="2:12" ht="12.75">
      <c r="B17" s="59" t="s">
        <v>6</v>
      </c>
      <c r="C17" s="49"/>
      <c r="D17" s="50"/>
      <c r="E17" s="44" t="str">
        <f>+E9</f>
        <v>Grossglattbach</v>
      </c>
      <c r="F17" s="45" t="s">
        <v>24</v>
      </c>
      <c r="G17" s="51" t="str">
        <f>+E10</f>
        <v>Großbottwar Girls</v>
      </c>
      <c r="H17" s="47"/>
      <c r="I17" s="47"/>
      <c r="J17" s="48"/>
      <c r="L17" s="61" t="s">
        <v>142</v>
      </c>
    </row>
    <row r="18" spans="3:10" ht="12.75">
      <c r="C18"/>
      <c r="D18"/>
      <c r="E18" s="46"/>
      <c r="F18"/>
      <c r="G18" s="52"/>
      <c r="H18" s="53"/>
      <c r="I18" s="54"/>
      <c r="J18" s="54"/>
    </row>
    <row r="19" spans="2:12" ht="12.75">
      <c r="B19" s="59" t="s">
        <v>3</v>
      </c>
      <c r="C19" s="42" t="s">
        <v>25</v>
      </c>
      <c r="D19" s="43"/>
      <c r="E19" s="44" t="str">
        <f>+E8</f>
        <v>Höpfigheim 2</v>
      </c>
      <c r="F19" s="45" t="s">
        <v>24</v>
      </c>
      <c r="G19" s="51" t="str">
        <f>+E10</f>
        <v>Großbottwar Girls</v>
      </c>
      <c r="H19" s="47"/>
      <c r="I19" s="47"/>
      <c r="J19" s="48"/>
      <c r="L19" s="61" t="s">
        <v>134</v>
      </c>
    </row>
    <row r="20" spans="2:12" ht="12.75">
      <c r="B20" s="59" t="s">
        <v>29</v>
      </c>
      <c r="C20" s="49"/>
      <c r="D20" s="50"/>
      <c r="E20" s="44" t="str">
        <f>+E9</f>
        <v>Grossglattbach</v>
      </c>
      <c r="F20" s="45" t="s">
        <v>24</v>
      </c>
      <c r="G20" s="51">
        <f>+E11</f>
        <v>0</v>
      </c>
      <c r="H20" s="47"/>
      <c r="I20" s="47"/>
      <c r="J20" s="48"/>
      <c r="L20" s="61"/>
    </row>
    <row r="21" spans="5:10" ht="12.75">
      <c r="E21" s="46"/>
      <c r="G21" s="55"/>
      <c r="H21" s="54"/>
      <c r="I21" s="54"/>
      <c r="J21" s="54"/>
    </row>
    <row r="22" spans="2:12" ht="12.75">
      <c r="B22" s="59" t="s">
        <v>1</v>
      </c>
      <c r="C22" s="42" t="s">
        <v>26</v>
      </c>
      <c r="D22" s="43"/>
      <c r="E22" s="44" t="str">
        <f>+E8</f>
        <v>Höpfigheim 2</v>
      </c>
      <c r="F22" s="45" t="s">
        <v>24</v>
      </c>
      <c r="G22" s="51" t="str">
        <f>+E9</f>
        <v>Grossglattbach</v>
      </c>
      <c r="H22" s="47"/>
      <c r="I22" s="47" t="s">
        <v>20</v>
      </c>
      <c r="J22" s="48"/>
      <c r="L22" s="61" t="s">
        <v>134</v>
      </c>
    </row>
    <row r="23" spans="2:12" ht="12.75">
      <c r="B23" s="59" t="s">
        <v>2</v>
      </c>
      <c r="C23" s="49"/>
      <c r="D23" s="50"/>
      <c r="E23" s="44" t="str">
        <f>+E10</f>
        <v>Großbottwar Girls</v>
      </c>
      <c r="F23" s="45" t="s">
        <v>24</v>
      </c>
      <c r="G23" s="51">
        <f>+E11</f>
        <v>0</v>
      </c>
      <c r="H23" s="47"/>
      <c r="I23" s="47"/>
      <c r="J23" s="48"/>
      <c r="L23" s="61"/>
    </row>
    <row r="24" ht="12.75">
      <c r="E24" s="56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57" t="s">
        <v>27</v>
      </c>
      <c r="D36" s="57"/>
      <c r="E36" s="57"/>
      <c r="F36" s="57" t="s">
        <v>20</v>
      </c>
      <c r="G36" s="57"/>
      <c r="H36" s="57"/>
      <c r="I36" s="57"/>
      <c r="J36" s="57"/>
      <c r="K36" s="57" t="s">
        <v>28</v>
      </c>
      <c r="L36" s="57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2">
      <selection activeCell="L12" sqref="L12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12" t="s">
        <v>105</v>
      </c>
      <c r="D3" s="13"/>
      <c r="E3" s="14"/>
      <c r="F3" s="15"/>
      <c r="G3" s="15"/>
      <c r="H3" s="15"/>
      <c r="I3" s="15"/>
      <c r="J3" s="16"/>
      <c r="K3" s="16"/>
      <c r="L3" s="17"/>
    </row>
    <row r="4" ht="10.5" customHeight="1"/>
    <row r="5" spans="3:12" s="18" customFormat="1" ht="26.25" customHeight="1">
      <c r="C5" s="19" t="s">
        <v>20</v>
      </c>
      <c r="D5" s="20"/>
      <c r="E5" s="21" t="s">
        <v>203</v>
      </c>
      <c r="F5" s="22"/>
      <c r="G5" s="22"/>
      <c r="H5" s="22"/>
      <c r="I5" s="23" t="s">
        <v>19</v>
      </c>
      <c r="J5" s="22"/>
      <c r="K5" s="22"/>
      <c r="L5" s="24">
        <v>5</v>
      </c>
    </row>
    <row r="6" ht="9.75" customHeight="1" thickBot="1"/>
    <row r="7" spans="3:14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9" t="s">
        <v>21</v>
      </c>
      <c r="K7" s="30" t="s">
        <v>9</v>
      </c>
      <c r="L7" s="30" t="s">
        <v>10</v>
      </c>
      <c r="N7" s="31"/>
    </row>
    <row r="8" spans="3:12" s="32" customFormat="1" ht="24.75" customHeight="1" thickBot="1">
      <c r="C8" s="33">
        <v>1</v>
      </c>
      <c r="D8" s="34"/>
      <c r="E8" s="58" t="s">
        <v>48</v>
      </c>
      <c r="F8" s="35"/>
      <c r="G8" s="62" t="s">
        <v>142</v>
      </c>
      <c r="H8" s="62" t="s">
        <v>142</v>
      </c>
      <c r="I8" s="62" t="s">
        <v>134</v>
      </c>
      <c r="J8" s="64" t="s">
        <v>243</v>
      </c>
      <c r="K8" s="63" t="s">
        <v>238</v>
      </c>
      <c r="L8" s="36">
        <v>1</v>
      </c>
    </row>
    <row r="9" spans="3:15" s="32" customFormat="1" ht="24.75" customHeight="1" thickBot="1">
      <c r="C9" s="33">
        <v>2</v>
      </c>
      <c r="D9" s="34"/>
      <c r="E9" s="58" t="s">
        <v>115</v>
      </c>
      <c r="F9" s="62" t="s">
        <v>141</v>
      </c>
      <c r="G9" s="37"/>
      <c r="H9" s="62" t="s">
        <v>142</v>
      </c>
      <c r="I9" s="62" t="s">
        <v>134</v>
      </c>
      <c r="J9" s="64" t="s">
        <v>254</v>
      </c>
      <c r="K9" s="63" t="s">
        <v>242</v>
      </c>
      <c r="L9" s="36">
        <v>2</v>
      </c>
      <c r="M9"/>
      <c r="N9"/>
      <c r="O9"/>
    </row>
    <row r="10" spans="3:15" s="32" customFormat="1" ht="24.75" customHeight="1" thickBot="1">
      <c r="C10" s="33">
        <v>3</v>
      </c>
      <c r="D10" s="34"/>
      <c r="E10" s="58" t="s">
        <v>38</v>
      </c>
      <c r="F10" s="62" t="s">
        <v>141</v>
      </c>
      <c r="G10" s="62" t="s">
        <v>141</v>
      </c>
      <c r="H10" s="37"/>
      <c r="I10" s="62" t="s">
        <v>134</v>
      </c>
      <c r="J10" s="64" t="s">
        <v>255</v>
      </c>
      <c r="K10" s="63" t="s">
        <v>236</v>
      </c>
      <c r="L10" s="36">
        <v>3</v>
      </c>
      <c r="M10"/>
      <c r="N10"/>
      <c r="O10"/>
    </row>
    <row r="11" spans="3:15" s="32" customFormat="1" ht="24.75" customHeight="1" thickBot="1">
      <c r="C11" s="33">
        <v>4</v>
      </c>
      <c r="D11" s="34"/>
      <c r="E11" s="107" t="s">
        <v>75</v>
      </c>
      <c r="F11" s="62" t="s">
        <v>135</v>
      </c>
      <c r="G11" s="62" t="s">
        <v>135</v>
      </c>
      <c r="H11" s="62" t="s">
        <v>135</v>
      </c>
      <c r="I11" s="38"/>
      <c r="J11" s="64" t="s">
        <v>256</v>
      </c>
      <c r="K11" s="63" t="s">
        <v>240</v>
      </c>
      <c r="L11" s="36">
        <v>4</v>
      </c>
      <c r="M11"/>
      <c r="N11"/>
      <c r="O11"/>
    </row>
    <row r="13" spans="3:12" ht="12.75">
      <c r="C13"/>
      <c r="D13"/>
      <c r="E13" s="39"/>
      <c r="F13"/>
      <c r="G13" s="40"/>
      <c r="H13"/>
      <c r="K13"/>
      <c r="L13"/>
    </row>
    <row r="14" spans="1:12" ht="12.75">
      <c r="A14" s="41" t="s">
        <v>22</v>
      </c>
      <c r="B14" s="41"/>
      <c r="C14" s="41" t="s">
        <v>22</v>
      </c>
      <c r="D14" s="41"/>
      <c r="E14" s="39"/>
      <c r="F14"/>
      <c r="G14" s="40"/>
      <c r="H14"/>
      <c r="K14"/>
      <c r="L14"/>
    </row>
    <row r="15" spans="3:8" ht="12" customHeight="1">
      <c r="C15"/>
      <c r="D15"/>
      <c r="E15" s="39"/>
      <c r="F15"/>
      <c r="G15" s="40"/>
      <c r="H15"/>
    </row>
    <row r="16" spans="2:12" ht="12.75">
      <c r="B16" s="59" t="s">
        <v>7</v>
      </c>
      <c r="C16" s="42" t="s">
        <v>23</v>
      </c>
      <c r="D16" s="43"/>
      <c r="E16" s="44" t="str">
        <f>+E8</f>
        <v>Mundelsheim</v>
      </c>
      <c r="F16" s="45" t="s">
        <v>24</v>
      </c>
      <c r="G16" s="46" t="str">
        <f>+E11</f>
        <v>Ötisheim-Erlenbach 2</v>
      </c>
      <c r="H16" s="47"/>
      <c r="I16" s="47"/>
      <c r="J16" s="48"/>
      <c r="L16" s="67" t="s">
        <v>134</v>
      </c>
    </row>
    <row r="17" spans="2:12" ht="12.75">
      <c r="B17" s="59" t="s">
        <v>6</v>
      </c>
      <c r="C17" s="49"/>
      <c r="D17" s="50"/>
      <c r="E17" s="44" t="str">
        <f>+E9</f>
        <v>Besigheim</v>
      </c>
      <c r="F17" s="45" t="s">
        <v>24</v>
      </c>
      <c r="G17" s="51" t="str">
        <f>+E10</f>
        <v>Großbottwar 3</v>
      </c>
      <c r="H17" s="47"/>
      <c r="I17" s="47"/>
      <c r="J17" s="48"/>
      <c r="L17" s="61" t="s">
        <v>142</v>
      </c>
    </row>
    <row r="18" spans="3:10" ht="12.75">
      <c r="C18"/>
      <c r="D18"/>
      <c r="E18" s="46"/>
      <c r="F18"/>
      <c r="G18" s="52"/>
      <c r="H18" s="53"/>
      <c r="I18" s="54"/>
      <c r="J18" s="54"/>
    </row>
    <row r="19" spans="2:12" ht="12.75">
      <c r="B19" s="59" t="s">
        <v>3</v>
      </c>
      <c r="C19" s="42" t="s">
        <v>25</v>
      </c>
      <c r="D19" s="43"/>
      <c r="E19" s="44" t="str">
        <f>+E8</f>
        <v>Mundelsheim</v>
      </c>
      <c r="F19" s="45" t="s">
        <v>24</v>
      </c>
      <c r="G19" s="51" t="str">
        <f>+E10</f>
        <v>Großbottwar 3</v>
      </c>
      <c r="H19" s="47"/>
      <c r="I19" s="47"/>
      <c r="J19" s="48"/>
      <c r="L19" s="61" t="s">
        <v>142</v>
      </c>
    </row>
    <row r="20" spans="2:12" ht="12.75">
      <c r="B20" s="59" t="s">
        <v>29</v>
      </c>
      <c r="C20" s="49"/>
      <c r="D20" s="50"/>
      <c r="E20" s="44" t="str">
        <f>+E9</f>
        <v>Besigheim</v>
      </c>
      <c r="F20" s="45" t="s">
        <v>24</v>
      </c>
      <c r="G20" s="51" t="str">
        <f>+E11</f>
        <v>Ötisheim-Erlenbach 2</v>
      </c>
      <c r="H20" s="47"/>
      <c r="I20" s="47"/>
      <c r="J20" s="48"/>
      <c r="L20" s="61" t="s">
        <v>134</v>
      </c>
    </row>
    <row r="21" spans="5:10" ht="12.75">
      <c r="E21" s="46"/>
      <c r="G21" s="55"/>
      <c r="H21" s="54"/>
      <c r="I21" s="54"/>
      <c r="J21" s="54"/>
    </row>
    <row r="22" spans="2:12" ht="12.75">
      <c r="B22" s="59" t="s">
        <v>1</v>
      </c>
      <c r="C22" s="42" t="s">
        <v>26</v>
      </c>
      <c r="D22" s="43"/>
      <c r="E22" s="44" t="str">
        <f>+E8</f>
        <v>Mundelsheim</v>
      </c>
      <c r="F22" s="45" t="s">
        <v>24</v>
      </c>
      <c r="G22" s="51" t="str">
        <f>+E9</f>
        <v>Besigheim</v>
      </c>
      <c r="H22" s="47"/>
      <c r="I22" s="47" t="s">
        <v>20</v>
      </c>
      <c r="J22" s="48"/>
      <c r="L22" s="61" t="s">
        <v>142</v>
      </c>
    </row>
    <row r="23" spans="2:12" ht="12.75">
      <c r="B23" s="59" t="s">
        <v>2</v>
      </c>
      <c r="C23" s="49"/>
      <c r="D23" s="50"/>
      <c r="E23" s="44" t="str">
        <f>+E10</f>
        <v>Großbottwar 3</v>
      </c>
      <c r="F23" s="45" t="s">
        <v>24</v>
      </c>
      <c r="G23" s="51" t="str">
        <f>+E11</f>
        <v>Ötisheim-Erlenbach 2</v>
      </c>
      <c r="H23" s="47"/>
      <c r="I23" s="47"/>
      <c r="J23" s="48"/>
      <c r="L23" s="61" t="s">
        <v>134</v>
      </c>
    </row>
    <row r="24" ht="12.75">
      <c r="E24" s="56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57" t="s">
        <v>27</v>
      </c>
      <c r="D36" s="57"/>
      <c r="E36" s="57"/>
      <c r="F36" s="57" t="s">
        <v>20</v>
      </c>
      <c r="G36" s="57"/>
      <c r="H36" s="57"/>
      <c r="I36" s="57"/>
      <c r="J36" s="57"/>
      <c r="K36" s="57" t="s">
        <v>28</v>
      </c>
      <c r="L36" s="57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2">
      <selection activeCell="L12" sqref="L12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12" t="s">
        <v>105</v>
      </c>
      <c r="D3" s="13"/>
      <c r="E3" s="14"/>
      <c r="F3" s="15"/>
      <c r="G3" s="15"/>
      <c r="H3" s="15"/>
      <c r="I3" s="15"/>
      <c r="J3" s="16"/>
      <c r="K3" s="16"/>
      <c r="L3" s="17"/>
    </row>
    <row r="4" ht="10.5" customHeight="1"/>
    <row r="5" spans="3:12" s="18" customFormat="1" ht="26.25" customHeight="1">
      <c r="C5" s="19" t="s">
        <v>20</v>
      </c>
      <c r="D5" s="20"/>
      <c r="E5" s="21" t="s">
        <v>203</v>
      </c>
      <c r="F5" s="22"/>
      <c r="G5" s="22"/>
      <c r="H5" s="22"/>
      <c r="I5" s="23" t="s">
        <v>19</v>
      </c>
      <c r="J5" s="22"/>
      <c r="K5" s="22"/>
      <c r="L5" s="24">
        <v>6</v>
      </c>
    </row>
    <row r="6" ht="9.75" customHeight="1" thickBot="1"/>
    <row r="7" spans="3:14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9" t="s">
        <v>21</v>
      </c>
      <c r="K7" s="30" t="s">
        <v>9</v>
      </c>
      <c r="L7" s="30" t="s">
        <v>10</v>
      </c>
      <c r="N7" s="31"/>
    </row>
    <row r="8" spans="3:12" s="32" customFormat="1" ht="24.75" customHeight="1" thickBot="1">
      <c r="C8" s="33">
        <v>1</v>
      </c>
      <c r="D8" s="34"/>
      <c r="E8" s="58" t="s">
        <v>66</v>
      </c>
      <c r="F8" s="35"/>
      <c r="G8" s="62" t="s">
        <v>139</v>
      </c>
      <c r="H8" s="62" t="s">
        <v>142</v>
      </c>
      <c r="I8" s="62" t="s">
        <v>134</v>
      </c>
      <c r="J8" s="64" t="s">
        <v>237</v>
      </c>
      <c r="K8" s="63" t="s">
        <v>238</v>
      </c>
      <c r="L8" s="36">
        <v>1</v>
      </c>
    </row>
    <row r="9" spans="3:15" s="32" customFormat="1" ht="24.75" customHeight="1" thickBot="1">
      <c r="C9" s="33">
        <v>2</v>
      </c>
      <c r="D9" s="34"/>
      <c r="E9" s="58" t="s">
        <v>42</v>
      </c>
      <c r="F9" s="62" t="s">
        <v>140</v>
      </c>
      <c r="G9" s="37"/>
      <c r="H9" s="62" t="s">
        <v>134</v>
      </c>
      <c r="I9" s="62" t="s">
        <v>142</v>
      </c>
      <c r="J9" s="64" t="s">
        <v>259</v>
      </c>
      <c r="K9" s="63" t="s">
        <v>242</v>
      </c>
      <c r="L9" s="36">
        <v>2</v>
      </c>
      <c r="M9"/>
      <c r="N9"/>
      <c r="O9"/>
    </row>
    <row r="10" spans="3:15" s="32" customFormat="1" ht="24.75" customHeight="1" thickBot="1">
      <c r="C10" s="33">
        <v>3</v>
      </c>
      <c r="D10" s="34"/>
      <c r="E10" s="58" t="s">
        <v>96</v>
      </c>
      <c r="F10" s="62" t="s">
        <v>141</v>
      </c>
      <c r="G10" s="62" t="s">
        <v>135</v>
      </c>
      <c r="H10" s="37"/>
      <c r="I10" s="62" t="s">
        <v>137</v>
      </c>
      <c r="J10" s="64" t="s">
        <v>260</v>
      </c>
      <c r="K10" s="63" t="s">
        <v>240</v>
      </c>
      <c r="L10" s="36">
        <v>4</v>
      </c>
      <c r="M10"/>
      <c r="N10"/>
      <c r="O10"/>
    </row>
    <row r="11" spans="3:15" s="32" customFormat="1" ht="24.75" customHeight="1" thickBot="1">
      <c r="C11" s="33">
        <v>4</v>
      </c>
      <c r="D11" s="34"/>
      <c r="E11" s="58" t="s">
        <v>108</v>
      </c>
      <c r="F11" s="62" t="s">
        <v>135</v>
      </c>
      <c r="G11" s="62" t="s">
        <v>141</v>
      </c>
      <c r="H11" s="62" t="s">
        <v>138</v>
      </c>
      <c r="I11" s="38"/>
      <c r="J11" s="64" t="s">
        <v>261</v>
      </c>
      <c r="K11" s="63" t="s">
        <v>236</v>
      </c>
      <c r="L11" s="36">
        <v>3</v>
      </c>
      <c r="M11"/>
      <c r="N11"/>
      <c r="O11"/>
    </row>
    <row r="13" spans="3:12" ht="12.75">
      <c r="C13"/>
      <c r="D13"/>
      <c r="E13" s="39"/>
      <c r="F13"/>
      <c r="G13" s="40"/>
      <c r="H13"/>
      <c r="K13"/>
      <c r="L13"/>
    </row>
    <row r="14" spans="1:12" ht="12.75">
      <c r="A14" s="41" t="s">
        <v>22</v>
      </c>
      <c r="B14" s="41"/>
      <c r="C14" s="41" t="s">
        <v>22</v>
      </c>
      <c r="D14" s="41"/>
      <c r="E14" s="39"/>
      <c r="F14"/>
      <c r="G14" s="40"/>
      <c r="H14"/>
      <c r="K14"/>
      <c r="L14"/>
    </row>
    <row r="15" spans="3:8" ht="12" customHeight="1">
      <c r="C15"/>
      <c r="D15"/>
      <c r="E15" s="39"/>
      <c r="F15"/>
      <c r="G15" s="40"/>
      <c r="H15"/>
    </row>
    <row r="16" spans="2:12" ht="12.75">
      <c r="B16" s="59" t="s">
        <v>7</v>
      </c>
      <c r="C16" s="42" t="s">
        <v>23</v>
      </c>
      <c r="D16" s="43"/>
      <c r="E16" s="44" t="str">
        <f>+E8</f>
        <v>Großvillars 1</v>
      </c>
      <c r="F16" s="45" t="s">
        <v>24</v>
      </c>
      <c r="G16" s="46" t="str">
        <f>+E11</f>
        <v>Steinheim</v>
      </c>
      <c r="H16" s="47"/>
      <c r="I16" s="47"/>
      <c r="J16" s="48"/>
      <c r="L16" s="67" t="s">
        <v>258</v>
      </c>
    </row>
    <row r="17" spans="2:12" ht="12.75">
      <c r="B17" s="59" t="s">
        <v>6</v>
      </c>
      <c r="C17" s="49"/>
      <c r="D17" s="50"/>
      <c r="E17" s="44" t="str">
        <f>+E9</f>
        <v>Ditzingen 1</v>
      </c>
      <c r="F17" s="45" t="s">
        <v>24</v>
      </c>
      <c r="G17" s="51" t="str">
        <f>+E10</f>
        <v>Untermberg 3</v>
      </c>
      <c r="H17" s="47"/>
      <c r="I17" s="47"/>
      <c r="J17" s="48"/>
      <c r="L17" s="61" t="s">
        <v>134</v>
      </c>
    </row>
    <row r="18" spans="3:10" ht="12.75">
      <c r="C18"/>
      <c r="D18"/>
      <c r="E18" s="46"/>
      <c r="F18"/>
      <c r="G18" s="52"/>
      <c r="H18" s="53"/>
      <c r="I18" s="54"/>
      <c r="J18" s="54"/>
    </row>
    <row r="19" spans="2:12" ht="12.75">
      <c r="B19" s="59" t="s">
        <v>3</v>
      </c>
      <c r="C19" s="42" t="s">
        <v>25</v>
      </c>
      <c r="D19" s="43"/>
      <c r="E19" s="44" t="str">
        <f>+E8</f>
        <v>Großvillars 1</v>
      </c>
      <c r="F19" s="45" t="s">
        <v>24</v>
      </c>
      <c r="G19" s="51" t="str">
        <f>+E10</f>
        <v>Untermberg 3</v>
      </c>
      <c r="H19" s="47"/>
      <c r="I19" s="47"/>
      <c r="J19" s="48"/>
      <c r="L19" s="61" t="s">
        <v>142</v>
      </c>
    </row>
    <row r="20" spans="2:12" ht="12.75">
      <c r="B20" s="59" t="s">
        <v>29</v>
      </c>
      <c r="C20" s="49"/>
      <c r="D20" s="50"/>
      <c r="E20" s="44" t="str">
        <f>+E9</f>
        <v>Ditzingen 1</v>
      </c>
      <c r="F20" s="45" t="s">
        <v>24</v>
      </c>
      <c r="G20" s="51" t="str">
        <f>+E11</f>
        <v>Steinheim</v>
      </c>
      <c r="H20" s="47"/>
      <c r="I20" s="47"/>
      <c r="J20" s="48"/>
      <c r="L20" s="61" t="s">
        <v>142</v>
      </c>
    </row>
    <row r="21" spans="5:10" ht="12.75">
      <c r="E21" s="46"/>
      <c r="G21" s="55"/>
      <c r="H21" s="54"/>
      <c r="I21" s="54"/>
      <c r="J21" s="54"/>
    </row>
    <row r="22" spans="2:12" ht="12.75">
      <c r="B22" s="59" t="s">
        <v>1</v>
      </c>
      <c r="C22" s="42" t="s">
        <v>26</v>
      </c>
      <c r="D22" s="43"/>
      <c r="E22" s="44" t="str">
        <f>+E8</f>
        <v>Großvillars 1</v>
      </c>
      <c r="F22" s="45" t="s">
        <v>24</v>
      </c>
      <c r="G22" s="51" t="str">
        <f>+E9</f>
        <v>Ditzingen 1</v>
      </c>
      <c r="H22" s="47"/>
      <c r="I22" s="47" t="s">
        <v>20</v>
      </c>
      <c r="J22" s="48"/>
      <c r="L22" s="61" t="s">
        <v>139</v>
      </c>
    </row>
    <row r="23" spans="2:12" ht="12.75">
      <c r="B23" s="59" t="s">
        <v>2</v>
      </c>
      <c r="C23" s="49"/>
      <c r="D23" s="50"/>
      <c r="E23" s="44" t="str">
        <f>+E10</f>
        <v>Untermberg 3</v>
      </c>
      <c r="F23" s="45" t="s">
        <v>24</v>
      </c>
      <c r="G23" s="51" t="str">
        <f>+E11</f>
        <v>Steinheim</v>
      </c>
      <c r="H23" s="47"/>
      <c r="I23" s="47"/>
      <c r="J23" s="48"/>
      <c r="L23" s="61" t="s">
        <v>137</v>
      </c>
    </row>
    <row r="24" ht="12.75">
      <c r="E24" s="56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57" t="s">
        <v>27</v>
      </c>
      <c r="D36" s="57"/>
      <c r="E36" s="57"/>
      <c r="F36" s="57" t="s">
        <v>20</v>
      </c>
      <c r="G36" s="57"/>
      <c r="H36" s="57"/>
      <c r="I36" s="57"/>
      <c r="J36" s="57"/>
      <c r="K36" s="57" t="s">
        <v>28</v>
      </c>
      <c r="L36" s="57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3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B14">
      <selection activeCell="M14" sqref="M14"/>
    </sheetView>
  </sheetViews>
  <sheetFormatPr defaultColWidth="11.421875" defaultRowHeight="17.25" customHeight="1"/>
  <cols>
    <col min="1" max="1" width="2.421875" style="0" hidden="1" customWidth="1"/>
    <col min="2" max="3" width="2.421875" style="0" customWidth="1"/>
    <col min="4" max="4" width="5.00390625" style="10" customWidth="1"/>
    <col min="5" max="5" width="21.7109375" style="0" customWidth="1"/>
    <col min="6" max="11" width="5.28125" style="1" customWidth="1"/>
    <col min="12" max="14" width="6.00390625" style="1" customWidth="1"/>
  </cols>
  <sheetData>
    <row r="1" ht="17.25" customHeight="1" thickBot="1">
      <c r="D1" s="91"/>
    </row>
    <row r="2" spans="4:14" ht="31.5" customHeight="1" thickBot="1">
      <c r="D2" s="12" t="s">
        <v>105</v>
      </c>
      <c r="E2" s="13"/>
      <c r="F2" s="14"/>
      <c r="G2" s="15"/>
      <c r="H2" s="15"/>
      <c r="I2" s="15"/>
      <c r="J2" s="15"/>
      <c r="K2" s="15"/>
      <c r="L2" s="16"/>
      <c r="M2" s="16"/>
      <c r="N2" s="17"/>
    </row>
    <row r="3" spans="5:6" ht="10.5" customHeight="1">
      <c r="E3" s="10"/>
      <c r="F3" s="11"/>
    </row>
    <row r="4" spans="4:14" s="18" customFormat="1" ht="26.25" customHeight="1">
      <c r="D4" s="19" t="s">
        <v>20</v>
      </c>
      <c r="E4" s="21" t="s">
        <v>35</v>
      </c>
      <c r="F4" s="21"/>
      <c r="G4" s="22"/>
      <c r="H4" s="22"/>
      <c r="I4" s="22"/>
      <c r="J4" s="23" t="s">
        <v>19</v>
      </c>
      <c r="K4" s="23"/>
      <c r="L4" s="22"/>
      <c r="M4" s="22"/>
      <c r="N4" s="24">
        <v>1</v>
      </c>
    </row>
    <row r="5" ht="9.75" customHeight="1" thickBot="1"/>
    <row r="6" spans="4:14" s="25" customFormat="1" ht="66" customHeight="1" thickBot="1">
      <c r="D6" s="26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9" t="s">
        <v>21</v>
      </c>
      <c r="M6" s="30" t="s">
        <v>9</v>
      </c>
      <c r="N6" s="30" t="s">
        <v>10</v>
      </c>
    </row>
    <row r="7" spans="4:14" s="32" customFormat="1" ht="24.75" customHeight="1" thickBot="1">
      <c r="D7" s="33">
        <v>1</v>
      </c>
      <c r="E7" s="58" t="s">
        <v>0</v>
      </c>
      <c r="F7" s="35"/>
      <c r="G7" s="62" t="s">
        <v>134</v>
      </c>
      <c r="H7" s="62" t="s">
        <v>134</v>
      </c>
      <c r="I7" s="62" t="s">
        <v>137</v>
      </c>
      <c r="J7" s="62" t="s">
        <v>134</v>
      </c>
      <c r="K7" s="62" t="s">
        <v>134</v>
      </c>
      <c r="L7" s="92" t="s">
        <v>144</v>
      </c>
      <c r="M7" s="63" t="s">
        <v>142</v>
      </c>
      <c r="N7" s="93">
        <v>2</v>
      </c>
    </row>
    <row r="8" spans="4:17" s="32" customFormat="1" ht="24.75" customHeight="1" thickBot="1">
      <c r="D8" s="33">
        <v>2</v>
      </c>
      <c r="E8" s="58" t="s">
        <v>95</v>
      </c>
      <c r="F8" s="68" t="s">
        <v>135</v>
      </c>
      <c r="G8" s="37"/>
      <c r="H8" s="62" t="s">
        <v>134</v>
      </c>
      <c r="I8" s="68" t="s">
        <v>135</v>
      </c>
      <c r="J8" s="62" t="s">
        <v>134</v>
      </c>
      <c r="K8" s="94" t="s">
        <v>139</v>
      </c>
      <c r="L8" s="118" t="s">
        <v>145</v>
      </c>
      <c r="M8" s="63" t="s">
        <v>146</v>
      </c>
      <c r="N8" s="93">
        <v>3</v>
      </c>
      <c r="O8"/>
      <c r="P8"/>
      <c r="Q8"/>
    </row>
    <row r="9" spans="4:17" s="32" customFormat="1" ht="24.75" customHeight="1" thickBot="1">
      <c r="D9" s="33">
        <v>3</v>
      </c>
      <c r="E9" s="58" t="s">
        <v>108</v>
      </c>
      <c r="F9" s="68" t="s">
        <v>135</v>
      </c>
      <c r="G9" s="68" t="s">
        <v>135</v>
      </c>
      <c r="H9" s="37"/>
      <c r="I9" s="68" t="s">
        <v>135</v>
      </c>
      <c r="J9" s="94" t="s">
        <v>141</v>
      </c>
      <c r="K9" s="62" t="s">
        <v>137</v>
      </c>
      <c r="L9" s="92" t="s">
        <v>147</v>
      </c>
      <c r="M9" s="63" t="s">
        <v>148</v>
      </c>
      <c r="N9" s="93">
        <v>6</v>
      </c>
      <c r="O9"/>
      <c r="P9"/>
      <c r="Q9"/>
    </row>
    <row r="10" spans="4:17" s="32" customFormat="1" ht="24.75" customHeight="1" thickBot="1">
      <c r="D10" s="33">
        <v>4</v>
      </c>
      <c r="E10" s="58" t="s">
        <v>41</v>
      </c>
      <c r="F10" s="68" t="s">
        <v>138</v>
      </c>
      <c r="G10" s="62" t="s">
        <v>134</v>
      </c>
      <c r="H10" s="62" t="s">
        <v>134</v>
      </c>
      <c r="I10" s="37"/>
      <c r="J10" s="62" t="s">
        <v>134</v>
      </c>
      <c r="K10" s="94" t="s">
        <v>142</v>
      </c>
      <c r="L10" s="92" t="s">
        <v>149</v>
      </c>
      <c r="M10" s="63" t="s">
        <v>136</v>
      </c>
      <c r="N10" s="93">
        <v>1</v>
      </c>
      <c r="O10"/>
      <c r="P10"/>
      <c r="Q10"/>
    </row>
    <row r="11" spans="4:17" s="32" customFormat="1" ht="24.75" customHeight="1" thickBot="1">
      <c r="D11" s="33">
        <v>5</v>
      </c>
      <c r="E11" s="58" t="s">
        <v>49</v>
      </c>
      <c r="F11" s="68" t="s">
        <v>135</v>
      </c>
      <c r="G11" s="68" t="s">
        <v>135</v>
      </c>
      <c r="H11" s="94" t="s">
        <v>142</v>
      </c>
      <c r="I11" s="68" t="s">
        <v>135</v>
      </c>
      <c r="J11" s="37"/>
      <c r="K11" s="68" t="s">
        <v>135</v>
      </c>
      <c r="L11" s="92" t="s">
        <v>150</v>
      </c>
      <c r="M11" s="63" t="s">
        <v>141</v>
      </c>
      <c r="N11" s="93">
        <v>5</v>
      </c>
      <c r="O11"/>
      <c r="P11"/>
      <c r="Q11"/>
    </row>
    <row r="12" spans="4:17" s="32" customFormat="1" ht="24.75" customHeight="1" thickBot="1">
      <c r="D12" s="33">
        <v>6</v>
      </c>
      <c r="E12" s="58" t="s">
        <v>115</v>
      </c>
      <c r="F12" s="68" t="s">
        <v>135</v>
      </c>
      <c r="G12" s="94" t="s">
        <v>140</v>
      </c>
      <c r="H12" s="68" t="s">
        <v>138</v>
      </c>
      <c r="I12" s="94" t="s">
        <v>141</v>
      </c>
      <c r="J12" s="62" t="s">
        <v>134</v>
      </c>
      <c r="K12" s="38"/>
      <c r="L12" s="92" t="s">
        <v>151</v>
      </c>
      <c r="M12" s="63" t="s">
        <v>152</v>
      </c>
      <c r="N12" s="93">
        <v>4</v>
      </c>
      <c r="O12"/>
      <c r="P12"/>
      <c r="Q12"/>
    </row>
    <row r="14" spans="1:14" ht="12.75">
      <c r="A14" s="41" t="s">
        <v>22</v>
      </c>
      <c r="B14" s="41"/>
      <c r="D14" s="41" t="s">
        <v>22</v>
      </c>
      <c r="E14" s="41"/>
      <c r="F14" s="39"/>
      <c r="G14"/>
      <c r="H14" s="40"/>
      <c r="I14"/>
      <c r="L14"/>
      <c r="M14"/>
      <c r="N14"/>
    </row>
    <row r="15" spans="4:14" ht="12" customHeight="1">
      <c r="D15"/>
      <c r="F15" s="39"/>
      <c r="G15"/>
      <c r="H15" s="40"/>
      <c r="I15"/>
      <c r="N15"/>
    </row>
    <row r="16" spans="2:14" ht="12.75">
      <c r="B16" s="95" t="s">
        <v>99</v>
      </c>
      <c r="D16" s="42" t="s">
        <v>23</v>
      </c>
      <c r="E16" s="96"/>
      <c r="F16" s="44" t="str">
        <f>+E7</f>
        <v>Großbottwar 1</v>
      </c>
      <c r="G16" s="45"/>
      <c r="H16" s="46"/>
      <c r="I16" s="97" t="s">
        <v>24</v>
      </c>
      <c r="J16" s="51" t="str">
        <f>+E12</f>
        <v>Besigheim</v>
      </c>
      <c r="K16" s="98"/>
      <c r="L16" s="99"/>
      <c r="N16" s="100" t="s">
        <v>134</v>
      </c>
    </row>
    <row r="17" spans="2:14" ht="12.75">
      <c r="B17" s="95" t="s">
        <v>32</v>
      </c>
      <c r="D17" s="101"/>
      <c r="E17" s="102"/>
      <c r="F17" s="103" t="str">
        <f>+E8</f>
        <v>Höpfigheim 3</v>
      </c>
      <c r="G17" s="45"/>
      <c r="H17" s="46"/>
      <c r="I17" s="97" t="s">
        <v>24</v>
      </c>
      <c r="J17" s="108" t="str">
        <f>+E11</f>
        <v>Großbottwar Girls</v>
      </c>
      <c r="K17" s="98"/>
      <c r="L17" s="99"/>
      <c r="N17" s="67" t="s">
        <v>134</v>
      </c>
    </row>
    <row r="18" spans="2:14" ht="12.75">
      <c r="B18" s="95" t="s">
        <v>2</v>
      </c>
      <c r="D18" s="49"/>
      <c r="E18" s="104"/>
      <c r="F18" s="44" t="str">
        <f>+E9</f>
        <v>Steinheim</v>
      </c>
      <c r="G18" s="45"/>
      <c r="H18" s="51"/>
      <c r="I18" s="97" t="s">
        <v>24</v>
      </c>
      <c r="J18" s="51" t="str">
        <f>+E10</f>
        <v>Untermberg 2</v>
      </c>
      <c r="K18" s="98"/>
      <c r="L18" s="99"/>
      <c r="N18" s="100" t="s">
        <v>135</v>
      </c>
    </row>
    <row r="19" spans="4:14" ht="12" customHeight="1">
      <c r="D19"/>
      <c r="F19" s="39"/>
      <c r="G19"/>
      <c r="H19" s="40"/>
      <c r="I19"/>
      <c r="N19"/>
    </row>
    <row r="20" spans="2:14" ht="12.75">
      <c r="B20" s="95" t="s">
        <v>4</v>
      </c>
      <c r="D20" s="42" t="s">
        <v>25</v>
      </c>
      <c r="E20" s="96"/>
      <c r="F20" s="44" t="str">
        <f>+E7</f>
        <v>Großbottwar 1</v>
      </c>
      <c r="G20" s="45"/>
      <c r="H20" s="46"/>
      <c r="I20" s="97" t="s">
        <v>24</v>
      </c>
      <c r="J20" s="108" t="str">
        <f>+E11</f>
        <v>Großbottwar Girls</v>
      </c>
      <c r="K20" s="98"/>
      <c r="L20" s="99"/>
      <c r="N20" s="100" t="s">
        <v>134</v>
      </c>
    </row>
    <row r="21" spans="2:14" ht="12.75">
      <c r="B21" s="95" t="s">
        <v>29</v>
      </c>
      <c r="D21" s="101"/>
      <c r="E21" s="102"/>
      <c r="F21" s="103" t="str">
        <f>+E8</f>
        <v>Höpfigheim 3</v>
      </c>
      <c r="G21" s="45"/>
      <c r="H21" s="46"/>
      <c r="I21" s="97" t="s">
        <v>24</v>
      </c>
      <c r="J21" s="51" t="str">
        <f>+E10</f>
        <v>Untermberg 2</v>
      </c>
      <c r="K21" s="98"/>
      <c r="L21" s="99"/>
      <c r="N21" s="100" t="s">
        <v>135</v>
      </c>
    </row>
    <row r="22" spans="2:14" ht="12.75">
      <c r="B22" s="95" t="s">
        <v>100</v>
      </c>
      <c r="D22" s="49"/>
      <c r="E22" s="104"/>
      <c r="F22" s="44" t="str">
        <f>+E9</f>
        <v>Steinheim</v>
      </c>
      <c r="G22" s="45"/>
      <c r="H22" s="51"/>
      <c r="I22" s="97" t="s">
        <v>24</v>
      </c>
      <c r="J22" s="51" t="str">
        <f>+E12</f>
        <v>Besigheim</v>
      </c>
      <c r="K22" s="98"/>
      <c r="L22" s="99"/>
      <c r="N22" s="100" t="s">
        <v>137</v>
      </c>
    </row>
    <row r="23" spans="4:14" ht="12" customHeight="1">
      <c r="D23"/>
      <c r="F23" s="39"/>
      <c r="G23"/>
      <c r="H23" s="40"/>
      <c r="I23"/>
      <c r="N23"/>
    </row>
    <row r="24" spans="2:14" ht="12.75">
      <c r="B24" s="95" t="s">
        <v>7</v>
      </c>
      <c r="D24" s="42" t="s">
        <v>26</v>
      </c>
      <c r="E24" s="96"/>
      <c r="F24" s="44" t="str">
        <f>+E7</f>
        <v>Großbottwar 1</v>
      </c>
      <c r="G24" s="45"/>
      <c r="H24" s="46"/>
      <c r="I24" s="97" t="s">
        <v>24</v>
      </c>
      <c r="J24" s="51" t="str">
        <f>+E10</f>
        <v>Untermberg 2</v>
      </c>
      <c r="K24" s="98"/>
      <c r="L24" s="99"/>
      <c r="N24" s="100" t="s">
        <v>137</v>
      </c>
    </row>
    <row r="25" spans="2:14" ht="12.75">
      <c r="B25" s="95" t="s">
        <v>6</v>
      </c>
      <c r="D25" s="101"/>
      <c r="E25" s="102"/>
      <c r="F25" s="103" t="str">
        <f>+E8</f>
        <v>Höpfigheim 3</v>
      </c>
      <c r="G25" s="45"/>
      <c r="H25" s="46"/>
      <c r="I25" s="97" t="s">
        <v>24</v>
      </c>
      <c r="J25" s="46" t="str">
        <f>+E9</f>
        <v>Steinheim</v>
      </c>
      <c r="K25" s="98"/>
      <c r="L25" s="99"/>
      <c r="N25" s="100" t="s">
        <v>134</v>
      </c>
    </row>
    <row r="26" spans="2:14" ht="12.75">
      <c r="B26" s="95" t="s">
        <v>101</v>
      </c>
      <c r="D26" s="49"/>
      <c r="E26" s="104"/>
      <c r="F26" s="105" t="str">
        <f>+E11</f>
        <v>Großbottwar Girls</v>
      </c>
      <c r="G26" s="45"/>
      <c r="H26" s="51"/>
      <c r="I26" s="97" t="s">
        <v>24</v>
      </c>
      <c r="J26" s="51" t="str">
        <f>+E12</f>
        <v>Besigheim</v>
      </c>
      <c r="K26" s="98"/>
      <c r="L26" s="99"/>
      <c r="N26" s="100" t="s">
        <v>135</v>
      </c>
    </row>
    <row r="27" spans="4:14" ht="12" customHeight="1">
      <c r="D27"/>
      <c r="F27" s="39"/>
      <c r="G27"/>
      <c r="H27" s="40"/>
      <c r="I27"/>
      <c r="N27"/>
    </row>
    <row r="28" spans="2:14" ht="12.75">
      <c r="B28" s="95" t="s">
        <v>3</v>
      </c>
      <c r="D28" s="42" t="s">
        <v>30</v>
      </c>
      <c r="E28" s="96"/>
      <c r="F28" s="44" t="str">
        <f>+E7</f>
        <v>Großbottwar 1</v>
      </c>
      <c r="G28" s="45"/>
      <c r="H28" s="46"/>
      <c r="I28" s="97" t="s">
        <v>24</v>
      </c>
      <c r="J28" s="46" t="str">
        <f>+E9</f>
        <v>Steinheim</v>
      </c>
      <c r="K28" s="98"/>
      <c r="L28" s="99"/>
      <c r="N28" s="100" t="s">
        <v>134</v>
      </c>
    </row>
    <row r="29" spans="2:14" ht="12.75">
      <c r="B29" s="95" t="s">
        <v>102</v>
      </c>
      <c r="D29" s="101"/>
      <c r="E29" s="102"/>
      <c r="F29" s="103" t="str">
        <f>+E8</f>
        <v>Höpfigheim 3</v>
      </c>
      <c r="G29" s="45"/>
      <c r="H29" s="46"/>
      <c r="I29" s="97" t="s">
        <v>24</v>
      </c>
      <c r="J29" s="51" t="str">
        <f>+E12</f>
        <v>Besigheim</v>
      </c>
      <c r="K29" s="98"/>
      <c r="L29" s="99"/>
      <c r="N29" s="100" t="s">
        <v>139</v>
      </c>
    </row>
    <row r="30" spans="2:14" ht="12.75">
      <c r="B30" s="95" t="s">
        <v>5</v>
      </c>
      <c r="D30" s="49"/>
      <c r="E30" s="104"/>
      <c r="F30" s="105" t="str">
        <f>+E10</f>
        <v>Untermberg 2</v>
      </c>
      <c r="G30" s="45"/>
      <c r="H30" s="51"/>
      <c r="I30" s="97" t="s">
        <v>24</v>
      </c>
      <c r="J30" s="108" t="str">
        <f>+E11</f>
        <v>Großbottwar Girls</v>
      </c>
      <c r="K30" s="98"/>
      <c r="L30" s="99"/>
      <c r="N30" s="100" t="s">
        <v>134</v>
      </c>
    </row>
    <row r="31" spans="4:14" ht="12" customHeight="1">
      <c r="D31"/>
      <c r="F31" s="39"/>
      <c r="G31"/>
      <c r="H31" s="40"/>
      <c r="I31"/>
      <c r="N31"/>
    </row>
    <row r="32" spans="2:14" ht="12.75">
      <c r="B32" s="95" t="s">
        <v>1</v>
      </c>
      <c r="D32" s="42" t="s">
        <v>31</v>
      </c>
      <c r="E32" s="96"/>
      <c r="F32" s="44" t="str">
        <f>+E7</f>
        <v>Großbottwar 1</v>
      </c>
      <c r="G32" s="45"/>
      <c r="H32" s="46"/>
      <c r="I32" s="97" t="s">
        <v>24</v>
      </c>
      <c r="J32" s="106" t="str">
        <f>+E8</f>
        <v>Höpfigheim 3</v>
      </c>
      <c r="K32" s="98"/>
      <c r="L32" s="99"/>
      <c r="N32" s="100" t="s">
        <v>134</v>
      </c>
    </row>
    <row r="33" spans="2:14" ht="12.75">
      <c r="B33" s="95" t="s">
        <v>8</v>
      </c>
      <c r="D33" s="101"/>
      <c r="E33" s="102"/>
      <c r="F33" s="44" t="str">
        <f>+E9</f>
        <v>Steinheim</v>
      </c>
      <c r="G33" s="45"/>
      <c r="H33" s="46"/>
      <c r="I33" s="97" t="s">
        <v>24</v>
      </c>
      <c r="J33" s="108" t="str">
        <f>+E11</f>
        <v>Großbottwar Girls</v>
      </c>
      <c r="K33" s="98"/>
      <c r="L33" s="99"/>
      <c r="N33" s="100" t="s">
        <v>141</v>
      </c>
    </row>
    <row r="34" spans="2:14" ht="12.75">
      <c r="B34" s="95" t="s">
        <v>103</v>
      </c>
      <c r="D34" s="49"/>
      <c r="E34" s="104"/>
      <c r="F34" s="105" t="str">
        <f>+E10</f>
        <v>Untermberg 2</v>
      </c>
      <c r="G34" s="45"/>
      <c r="H34" s="51"/>
      <c r="I34" s="97" t="s">
        <v>24</v>
      </c>
      <c r="J34" s="51" t="str">
        <f>+E12</f>
        <v>Besigheim</v>
      </c>
      <c r="K34" s="98"/>
      <c r="L34" s="99"/>
      <c r="N34" s="100" t="s">
        <v>143</v>
      </c>
    </row>
    <row r="37" spans="4:14" ht="12.75">
      <c r="D37" s="57" t="s">
        <v>27</v>
      </c>
      <c r="E37" s="57"/>
      <c r="F37" s="57"/>
      <c r="G37" s="57" t="s">
        <v>20</v>
      </c>
      <c r="H37" s="57"/>
      <c r="I37" s="57"/>
      <c r="J37" s="57"/>
      <c r="K37" s="57"/>
      <c r="L37" s="57"/>
      <c r="M37" s="57" t="s">
        <v>104</v>
      </c>
      <c r="N37" s="57"/>
    </row>
  </sheetData>
  <printOptions/>
  <pageMargins left="0.5905511811023623" right="0.1968503937007874" top="0.59" bottom="0.29" header="0.5118110236220472" footer="0.19"/>
  <pageSetup horizontalDpi="600" verticalDpi="6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39"/>
  <sheetViews>
    <sheetView workbookViewId="0" topLeftCell="A1">
      <selection activeCell="M13" sqref="M13"/>
    </sheetView>
  </sheetViews>
  <sheetFormatPr defaultColWidth="11.421875" defaultRowHeight="12.75"/>
  <cols>
    <col min="1" max="1" width="1.8515625" style="0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10" width="5.28125" style="1" customWidth="1"/>
    <col min="11" max="11" width="6.7109375" style="1" customWidth="1"/>
    <col min="12" max="12" width="6.00390625" style="1" customWidth="1"/>
    <col min="13" max="13" width="6.140625" style="1" customWidth="1"/>
  </cols>
  <sheetData>
    <row r="2" ht="6" customHeight="1" thickBot="1"/>
    <row r="3" spans="3:13" ht="31.5" customHeight="1" thickBot="1">
      <c r="C3" s="12" t="s">
        <v>105</v>
      </c>
      <c r="D3" s="13"/>
      <c r="E3" s="14"/>
      <c r="F3" s="15"/>
      <c r="G3" s="15"/>
      <c r="H3" s="15"/>
      <c r="I3" s="15"/>
      <c r="J3" s="15"/>
      <c r="K3" s="16"/>
      <c r="L3" s="16"/>
      <c r="M3" s="17"/>
    </row>
    <row r="4" ht="10.5" customHeight="1"/>
    <row r="5" spans="3:13" s="18" customFormat="1" ht="26.25" customHeight="1">
      <c r="C5" s="19" t="s">
        <v>20</v>
      </c>
      <c r="D5" s="20"/>
      <c r="E5" s="66" t="s">
        <v>35</v>
      </c>
      <c r="F5" s="22"/>
      <c r="G5" s="22"/>
      <c r="H5" s="22"/>
      <c r="I5" s="23" t="s">
        <v>19</v>
      </c>
      <c r="J5" s="23"/>
      <c r="K5" s="22"/>
      <c r="L5" s="22"/>
      <c r="M5" s="24">
        <v>2</v>
      </c>
    </row>
    <row r="6" ht="9.75" customHeight="1" thickBot="1"/>
    <row r="7" spans="3:15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9" t="s">
        <v>21</v>
      </c>
      <c r="L7" s="30" t="s">
        <v>9</v>
      </c>
      <c r="M7" s="30" t="s">
        <v>10</v>
      </c>
      <c r="O7" s="31"/>
    </row>
    <row r="8" spans="3:13" s="32" customFormat="1" ht="24.75" customHeight="1" thickBot="1">
      <c r="C8" s="33">
        <v>1</v>
      </c>
      <c r="D8" s="34"/>
      <c r="E8" s="58" t="s">
        <v>38</v>
      </c>
      <c r="F8" s="35"/>
      <c r="G8" s="62" t="s">
        <v>135</v>
      </c>
      <c r="H8" s="62" t="s">
        <v>135</v>
      </c>
      <c r="I8" s="62" t="s">
        <v>135</v>
      </c>
      <c r="J8" s="62" t="s">
        <v>135</v>
      </c>
      <c r="K8" s="64" t="s">
        <v>167</v>
      </c>
      <c r="L8" s="63" t="s">
        <v>135</v>
      </c>
      <c r="M8" s="36">
        <v>5</v>
      </c>
    </row>
    <row r="9" spans="3:16" s="32" customFormat="1" ht="24.75" customHeight="1" thickBot="1">
      <c r="C9" s="33">
        <v>2</v>
      </c>
      <c r="D9" s="34"/>
      <c r="E9" s="58" t="s">
        <v>59</v>
      </c>
      <c r="F9" s="62" t="s">
        <v>134</v>
      </c>
      <c r="G9" s="37"/>
      <c r="H9" s="62" t="s">
        <v>139</v>
      </c>
      <c r="I9" s="62" t="s">
        <v>138</v>
      </c>
      <c r="J9" s="62" t="s">
        <v>137</v>
      </c>
      <c r="K9" s="64" t="s">
        <v>168</v>
      </c>
      <c r="L9" s="63" t="s">
        <v>169</v>
      </c>
      <c r="M9" s="36">
        <v>2</v>
      </c>
      <c r="N9"/>
      <c r="O9"/>
      <c r="P9"/>
    </row>
    <row r="10" spans="3:16" s="32" customFormat="1" ht="24.75" customHeight="1" thickBot="1">
      <c r="C10" s="33">
        <v>3</v>
      </c>
      <c r="D10" s="34"/>
      <c r="E10" s="58" t="s">
        <v>42</v>
      </c>
      <c r="F10" s="62" t="s">
        <v>134</v>
      </c>
      <c r="G10" s="68" t="s">
        <v>140</v>
      </c>
      <c r="H10" s="37"/>
      <c r="I10" s="62" t="s">
        <v>137</v>
      </c>
      <c r="J10" s="62" t="s">
        <v>137</v>
      </c>
      <c r="K10" s="118" t="s">
        <v>170</v>
      </c>
      <c r="L10" s="63" t="s">
        <v>171</v>
      </c>
      <c r="M10" s="36">
        <v>4</v>
      </c>
      <c r="N10"/>
      <c r="O10"/>
      <c r="P10"/>
    </row>
    <row r="11" spans="3:16" s="32" customFormat="1" ht="24.75" customHeight="1" thickBot="1">
      <c r="C11" s="33">
        <v>4</v>
      </c>
      <c r="D11" s="34"/>
      <c r="E11" s="58" t="s">
        <v>81</v>
      </c>
      <c r="F11" s="62" t="s">
        <v>134</v>
      </c>
      <c r="G11" s="62" t="s">
        <v>137</v>
      </c>
      <c r="H11" s="62" t="s">
        <v>138</v>
      </c>
      <c r="I11" s="38"/>
      <c r="J11" s="62" t="s">
        <v>137</v>
      </c>
      <c r="K11" s="69" t="s">
        <v>172</v>
      </c>
      <c r="L11" s="63" t="s">
        <v>173</v>
      </c>
      <c r="M11" s="36">
        <v>3</v>
      </c>
      <c r="N11"/>
      <c r="O11"/>
      <c r="P11"/>
    </row>
    <row r="12" spans="3:16" s="32" customFormat="1" ht="24.75" customHeight="1" thickBot="1">
      <c r="C12" s="33">
        <v>5</v>
      </c>
      <c r="D12" s="34"/>
      <c r="E12" s="58" t="s">
        <v>40</v>
      </c>
      <c r="F12" s="62" t="s">
        <v>134</v>
      </c>
      <c r="G12" s="62" t="s">
        <v>138</v>
      </c>
      <c r="H12" s="62" t="s">
        <v>138</v>
      </c>
      <c r="I12" s="62" t="s">
        <v>138</v>
      </c>
      <c r="J12" s="38"/>
      <c r="K12" s="64" t="s">
        <v>174</v>
      </c>
      <c r="L12" s="63" t="s">
        <v>134</v>
      </c>
      <c r="M12" s="36">
        <v>1</v>
      </c>
      <c r="N12"/>
      <c r="O12"/>
      <c r="P12"/>
    </row>
    <row r="15" spans="3:13" ht="12.75">
      <c r="C15" s="41" t="s">
        <v>33</v>
      </c>
      <c r="D15"/>
      <c r="E15" s="39"/>
      <c r="F15"/>
      <c r="G15" s="40"/>
      <c r="H15"/>
      <c r="L15"/>
      <c r="M15"/>
    </row>
    <row r="16" spans="3:8" ht="12" customHeight="1">
      <c r="C16"/>
      <c r="D16"/>
      <c r="E16" s="39"/>
      <c r="F16"/>
      <c r="G16" s="40"/>
      <c r="H16"/>
    </row>
    <row r="17" spans="1:13" ht="12.75">
      <c r="A17" s="59" t="s">
        <v>4</v>
      </c>
      <c r="C17" s="42" t="s">
        <v>23</v>
      </c>
      <c r="D17" s="43"/>
      <c r="E17" s="44" t="str">
        <f>+E8</f>
        <v>Großbottwar 3</v>
      </c>
      <c r="F17" s="45" t="s">
        <v>24</v>
      </c>
      <c r="G17" s="46" t="str">
        <f>+E12</f>
        <v>Untermberg 1</v>
      </c>
      <c r="H17" s="47"/>
      <c r="I17" s="47"/>
      <c r="J17" s="48"/>
      <c r="K17" s="60"/>
      <c r="M17" s="61" t="s">
        <v>135</v>
      </c>
    </row>
    <row r="18" spans="1:13" ht="12.75">
      <c r="A18" s="59" t="s">
        <v>29</v>
      </c>
      <c r="C18" s="49"/>
      <c r="D18" s="50"/>
      <c r="E18" s="44" t="str">
        <f>+E9</f>
        <v>Aldingen</v>
      </c>
      <c r="F18" s="45" t="s">
        <v>24</v>
      </c>
      <c r="G18" s="51" t="str">
        <f>+E11</f>
        <v>Höpfigheim 2</v>
      </c>
      <c r="H18" s="47"/>
      <c r="I18" s="47"/>
      <c r="J18" s="48"/>
      <c r="K18" s="60"/>
      <c r="M18" s="61" t="s">
        <v>138</v>
      </c>
    </row>
    <row r="19" spans="3:11" ht="12.75">
      <c r="C19"/>
      <c r="D19"/>
      <c r="E19" s="46"/>
      <c r="F19"/>
      <c r="G19" s="52"/>
      <c r="H19" s="53"/>
      <c r="I19" s="54"/>
      <c r="J19" s="54"/>
      <c r="K19" s="54"/>
    </row>
    <row r="20" spans="1:13" ht="12.75">
      <c r="A20" s="59" t="s">
        <v>3</v>
      </c>
      <c r="C20" s="42" t="s">
        <v>25</v>
      </c>
      <c r="D20" s="43"/>
      <c r="E20" s="44" t="str">
        <f>+E8</f>
        <v>Großbottwar 3</v>
      </c>
      <c r="F20" s="45" t="s">
        <v>24</v>
      </c>
      <c r="G20" s="51" t="str">
        <f>+E10</f>
        <v>Ditzingen 1</v>
      </c>
      <c r="H20" s="47"/>
      <c r="I20" s="47"/>
      <c r="J20" s="48"/>
      <c r="K20" s="60"/>
      <c r="M20" s="61" t="s">
        <v>135</v>
      </c>
    </row>
    <row r="21" spans="1:13" ht="12.75">
      <c r="A21" s="59" t="s">
        <v>32</v>
      </c>
      <c r="C21" s="49"/>
      <c r="D21" s="50"/>
      <c r="E21" s="44" t="str">
        <f>+E9</f>
        <v>Aldingen</v>
      </c>
      <c r="F21" s="45" t="s">
        <v>24</v>
      </c>
      <c r="G21" s="51" t="str">
        <f>+E12</f>
        <v>Untermberg 1</v>
      </c>
      <c r="H21" s="47"/>
      <c r="I21" s="47"/>
      <c r="J21" s="48"/>
      <c r="K21" s="60"/>
      <c r="M21" s="61" t="s">
        <v>137</v>
      </c>
    </row>
    <row r="22" spans="1:11" ht="12.75">
      <c r="A22" s="59"/>
      <c r="E22" s="46"/>
      <c r="G22" s="55"/>
      <c r="H22" s="54"/>
      <c r="I22" s="54"/>
      <c r="J22" s="54"/>
      <c r="K22" s="54"/>
    </row>
    <row r="23" spans="1:13" ht="12.75">
      <c r="A23" s="59" t="s">
        <v>5</v>
      </c>
      <c r="C23" s="42" t="s">
        <v>26</v>
      </c>
      <c r="D23" s="43"/>
      <c r="E23" s="44" t="str">
        <f>+E11</f>
        <v>Höpfigheim 2</v>
      </c>
      <c r="F23" s="45" t="s">
        <v>24</v>
      </c>
      <c r="G23" s="51" t="str">
        <f>+E12</f>
        <v>Untermberg 1</v>
      </c>
      <c r="H23" s="47"/>
      <c r="I23" s="47"/>
      <c r="J23" s="48"/>
      <c r="K23" s="60"/>
      <c r="M23" s="61" t="s">
        <v>137</v>
      </c>
    </row>
    <row r="24" spans="1:13" ht="12.75">
      <c r="A24" s="59" t="s">
        <v>6</v>
      </c>
      <c r="C24" s="49"/>
      <c r="D24" s="50"/>
      <c r="E24" s="44" t="str">
        <f>+E9</f>
        <v>Aldingen</v>
      </c>
      <c r="F24" s="45" t="s">
        <v>24</v>
      </c>
      <c r="G24" s="51" t="str">
        <f>+E10</f>
        <v>Ditzingen 1</v>
      </c>
      <c r="H24" s="47"/>
      <c r="I24" s="47"/>
      <c r="J24" s="48"/>
      <c r="K24" s="60"/>
      <c r="M24" s="61" t="s">
        <v>139</v>
      </c>
    </row>
    <row r="25" spans="1:5" ht="12.75">
      <c r="A25" s="59"/>
      <c r="E25" s="56"/>
    </row>
    <row r="26" spans="1:13" ht="12.75">
      <c r="A26" s="59" t="s">
        <v>7</v>
      </c>
      <c r="C26" s="42" t="s">
        <v>30</v>
      </c>
      <c r="D26" s="43"/>
      <c r="E26" s="44" t="str">
        <f>+E8</f>
        <v>Großbottwar 3</v>
      </c>
      <c r="F26" s="45" t="s">
        <v>24</v>
      </c>
      <c r="G26" s="46" t="str">
        <f>+E11</f>
        <v>Höpfigheim 2</v>
      </c>
      <c r="H26" s="47"/>
      <c r="I26" s="47"/>
      <c r="J26" s="48"/>
      <c r="K26" s="60"/>
      <c r="M26" s="61" t="s">
        <v>135</v>
      </c>
    </row>
    <row r="27" spans="1:13" ht="12.75">
      <c r="A27" s="59" t="s">
        <v>8</v>
      </c>
      <c r="C27" s="49"/>
      <c r="D27" s="50"/>
      <c r="E27" s="44" t="str">
        <f>+E10</f>
        <v>Ditzingen 1</v>
      </c>
      <c r="F27" s="45" t="s">
        <v>24</v>
      </c>
      <c r="G27" s="51" t="str">
        <f>+E12</f>
        <v>Untermberg 1</v>
      </c>
      <c r="H27" s="47"/>
      <c r="I27" s="47"/>
      <c r="J27" s="48"/>
      <c r="K27" s="60"/>
      <c r="M27" s="61" t="s">
        <v>137</v>
      </c>
    </row>
    <row r="28" ht="12.75">
      <c r="A28" s="59"/>
    </row>
    <row r="29" spans="1:13" ht="12.75">
      <c r="A29" s="59" t="s">
        <v>1</v>
      </c>
      <c r="C29" s="42" t="s">
        <v>31</v>
      </c>
      <c r="D29" s="43"/>
      <c r="E29" s="44" t="str">
        <f>+E8</f>
        <v>Großbottwar 3</v>
      </c>
      <c r="F29" s="45" t="s">
        <v>24</v>
      </c>
      <c r="G29" s="46" t="str">
        <f>+E9</f>
        <v>Aldingen</v>
      </c>
      <c r="H29" s="47"/>
      <c r="I29" s="47"/>
      <c r="J29" s="48"/>
      <c r="K29" s="60"/>
      <c r="M29" s="61" t="s">
        <v>135</v>
      </c>
    </row>
    <row r="30" spans="1:13" ht="12.75">
      <c r="A30" s="59" t="s">
        <v>2</v>
      </c>
      <c r="C30" s="49"/>
      <c r="D30" s="50"/>
      <c r="E30" s="44" t="str">
        <f>+E10</f>
        <v>Ditzingen 1</v>
      </c>
      <c r="F30" s="45" t="s">
        <v>24</v>
      </c>
      <c r="G30" s="51" t="str">
        <f>+E11</f>
        <v>Höpfigheim 2</v>
      </c>
      <c r="H30" s="47"/>
      <c r="I30" s="47"/>
      <c r="J30" s="48"/>
      <c r="K30" s="60"/>
      <c r="M30" s="61" t="s">
        <v>137</v>
      </c>
    </row>
    <row r="35" spans="3:13" ht="12.75">
      <c r="C35"/>
      <c r="D35"/>
      <c r="E35"/>
      <c r="F35"/>
      <c r="G35"/>
      <c r="H35"/>
      <c r="I35"/>
      <c r="J35"/>
      <c r="K35"/>
      <c r="L35"/>
      <c r="M35"/>
    </row>
    <row r="39" spans="3:13" ht="12.75">
      <c r="C39" s="57" t="s">
        <v>27</v>
      </c>
      <c r="D39" s="57"/>
      <c r="E39" s="57"/>
      <c r="F39" s="57" t="s">
        <v>20</v>
      </c>
      <c r="G39" s="57"/>
      <c r="H39" s="57"/>
      <c r="I39" s="57"/>
      <c r="J39" s="57"/>
      <c r="K39" s="57"/>
      <c r="L39" s="57" t="s">
        <v>34</v>
      </c>
      <c r="M39" s="57"/>
    </row>
  </sheetData>
  <printOptions/>
  <pageMargins left="0.34" right="0.19" top="0.41" bottom="0.15748031496062992" header="0.15748031496062992" footer="0.15748031496062992"/>
  <pageSetup horizontalDpi="600" verticalDpi="600" orientation="portrait" paperSize="9" scale="12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39"/>
  <sheetViews>
    <sheetView workbookViewId="0" topLeftCell="A1">
      <selection activeCell="M13" sqref="M13"/>
    </sheetView>
  </sheetViews>
  <sheetFormatPr defaultColWidth="11.421875" defaultRowHeight="12.75"/>
  <cols>
    <col min="1" max="1" width="1.8515625" style="0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10" width="5.28125" style="1" customWidth="1"/>
    <col min="11" max="11" width="6.7109375" style="1" customWidth="1"/>
    <col min="12" max="12" width="6.00390625" style="1" customWidth="1"/>
    <col min="13" max="13" width="6.140625" style="1" customWidth="1"/>
  </cols>
  <sheetData>
    <row r="2" ht="6" customHeight="1" thickBot="1"/>
    <row r="3" spans="3:13" ht="31.5" customHeight="1" thickBot="1">
      <c r="C3" s="12" t="s">
        <v>105</v>
      </c>
      <c r="D3" s="13"/>
      <c r="E3" s="14"/>
      <c r="F3" s="15"/>
      <c r="G3" s="15"/>
      <c r="H3" s="15"/>
      <c r="I3" s="15"/>
      <c r="J3" s="15"/>
      <c r="K3" s="16"/>
      <c r="L3" s="16"/>
      <c r="M3" s="17"/>
    </row>
    <row r="4" ht="10.5" customHeight="1"/>
    <row r="5" spans="3:13" s="18" customFormat="1" ht="26.25" customHeight="1">
      <c r="C5" s="19" t="s">
        <v>20</v>
      </c>
      <c r="D5" s="20"/>
      <c r="E5" s="66" t="s">
        <v>35</v>
      </c>
      <c r="F5" s="22"/>
      <c r="G5" s="22"/>
      <c r="H5" s="22"/>
      <c r="I5" s="23" t="s">
        <v>19</v>
      </c>
      <c r="J5" s="23"/>
      <c r="K5" s="22"/>
      <c r="L5" s="22"/>
      <c r="M5" s="24">
        <v>3</v>
      </c>
    </row>
    <row r="6" ht="9.75" customHeight="1" thickBot="1"/>
    <row r="7" spans="3:15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9" t="s">
        <v>21</v>
      </c>
      <c r="L7" s="30" t="s">
        <v>9</v>
      </c>
      <c r="M7" s="30" t="s">
        <v>10</v>
      </c>
      <c r="O7" s="31"/>
    </row>
    <row r="8" spans="3:13" s="32" customFormat="1" ht="24.75" customHeight="1" thickBot="1">
      <c r="C8" s="33">
        <v>1</v>
      </c>
      <c r="D8" s="34"/>
      <c r="E8" s="58" t="s">
        <v>13</v>
      </c>
      <c r="F8" s="35"/>
      <c r="G8" s="62" t="s">
        <v>138</v>
      </c>
      <c r="H8" s="62" t="s">
        <v>142</v>
      </c>
      <c r="I8" s="62" t="s">
        <v>141</v>
      </c>
      <c r="J8" s="62" t="s">
        <v>134</v>
      </c>
      <c r="K8" s="64" t="s">
        <v>185</v>
      </c>
      <c r="L8" s="63" t="s">
        <v>169</v>
      </c>
      <c r="M8" s="36">
        <v>2</v>
      </c>
    </row>
    <row r="9" spans="3:16" s="32" customFormat="1" ht="24.75" customHeight="1" thickBot="1">
      <c r="C9" s="33">
        <v>2</v>
      </c>
      <c r="D9" s="34"/>
      <c r="E9" s="58" t="s">
        <v>48</v>
      </c>
      <c r="F9" s="62" t="s">
        <v>137</v>
      </c>
      <c r="G9" s="37"/>
      <c r="H9" s="62" t="s">
        <v>138</v>
      </c>
      <c r="I9" s="62" t="s">
        <v>137</v>
      </c>
      <c r="J9" s="62" t="s">
        <v>134</v>
      </c>
      <c r="K9" s="92" t="s">
        <v>172</v>
      </c>
      <c r="L9" s="63" t="s">
        <v>173</v>
      </c>
      <c r="M9" s="36">
        <v>3</v>
      </c>
      <c r="N9"/>
      <c r="O9"/>
      <c r="P9"/>
    </row>
    <row r="10" spans="3:16" s="32" customFormat="1" ht="24.75" customHeight="1" thickBot="1">
      <c r="C10" s="33">
        <v>3</v>
      </c>
      <c r="D10" s="34"/>
      <c r="E10" s="58" t="s">
        <v>43</v>
      </c>
      <c r="F10" s="62" t="s">
        <v>141</v>
      </c>
      <c r="G10" s="62" t="s">
        <v>137</v>
      </c>
      <c r="H10" s="37"/>
      <c r="I10" s="62" t="s">
        <v>140</v>
      </c>
      <c r="J10" s="62" t="s">
        <v>142</v>
      </c>
      <c r="K10" s="118" t="s">
        <v>186</v>
      </c>
      <c r="L10" s="63" t="s">
        <v>171</v>
      </c>
      <c r="M10" s="36">
        <v>4</v>
      </c>
      <c r="N10"/>
      <c r="O10"/>
      <c r="P10"/>
    </row>
    <row r="11" spans="3:16" s="32" customFormat="1" ht="24.75" customHeight="1" thickBot="1">
      <c r="C11" s="33">
        <v>4</v>
      </c>
      <c r="D11" s="34"/>
      <c r="E11" s="58" t="s">
        <v>80</v>
      </c>
      <c r="F11" s="62" t="s">
        <v>142</v>
      </c>
      <c r="G11" s="62" t="s">
        <v>138</v>
      </c>
      <c r="H11" s="62" t="s">
        <v>139</v>
      </c>
      <c r="I11" s="38"/>
      <c r="J11" s="62" t="s">
        <v>134</v>
      </c>
      <c r="K11" s="69" t="s">
        <v>174</v>
      </c>
      <c r="L11" s="63" t="s">
        <v>134</v>
      </c>
      <c r="M11" s="36">
        <v>1</v>
      </c>
      <c r="N11"/>
      <c r="O11"/>
      <c r="P11"/>
    </row>
    <row r="12" spans="3:16" s="32" customFormat="1" ht="24.75" customHeight="1" thickBot="1">
      <c r="C12" s="33">
        <v>5</v>
      </c>
      <c r="D12" s="34"/>
      <c r="E12" s="58" t="s">
        <v>96</v>
      </c>
      <c r="F12" s="62" t="s">
        <v>135</v>
      </c>
      <c r="G12" s="62" t="s">
        <v>135</v>
      </c>
      <c r="H12" s="62" t="s">
        <v>141</v>
      </c>
      <c r="I12" s="62" t="s">
        <v>135</v>
      </c>
      <c r="J12" s="38"/>
      <c r="K12" s="64" t="s">
        <v>187</v>
      </c>
      <c r="L12" s="63" t="s">
        <v>135</v>
      </c>
      <c r="M12" s="36">
        <v>5</v>
      </c>
      <c r="N12"/>
      <c r="O12"/>
      <c r="P12"/>
    </row>
    <row r="15" spans="3:13" ht="12.75">
      <c r="C15" s="41" t="s">
        <v>33</v>
      </c>
      <c r="D15"/>
      <c r="E15" s="39"/>
      <c r="F15"/>
      <c r="G15" s="40"/>
      <c r="H15"/>
      <c r="L15"/>
      <c r="M15"/>
    </row>
    <row r="16" spans="3:8" ht="12" customHeight="1">
      <c r="C16"/>
      <c r="D16"/>
      <c r="E16" s="39"/>
      <c r="F16"/>
      <c r="G16" s="40"/>
      <c r="H16"/>
    </row>
    <row r="17" spans="1:13" ht="12.75">
      <c r="A17" s="59" t="s">
        <v>4</v>
      </c>
      <c r="C17" s="42" t="s">
        <v>23</v>
      </c>
      <c r="D17" s="43"/>
      <c r="E17" s="44" t="str">
        <f>+E8</f>
        <v>Großbottwar 2</v>
      </c>
      <c r="F17" s="45" t="s">
        <v>24</v>
      </c>
      <c r="G17" s="46" t="str">
        <f>+E12</f>
        <v>Untermberg 3</v>
      </c>
      <c r="H17" s="47"/>
      <c r="I17" s="47"/>
      <c r="J17" s="48"/>
      <c r="K17" s="60"/>
      <c r="M17" s="61" t="s">
        <v>134</v>
      </c>
    </row>
    <row r="18" spans="1:13" ht="12.75">
      <c r="A18" s="59" t="s">
        <v>29</v>
      </c>
      <c r="C18" s="49"/>
      <c r="D18" s="50"/>
      <c r="E18" s="44" t="str">
        <f>+E9</f>
        <v>Mundelsheim</v>
      </c>
      <c r="F18" s="45" t="s">
        <v>24</v>
      </c>
      <c r="G18" s="51" t="str">
        <f>+E11</f>
        <v>Höpfigheim 1</v>
      </c>
      <c r="H18" s="47"/>
      <c r="I18" s="47"/>
      <c r="J18" s="48"/>
      <c r="K18" s="60"/>
      <c r="M18" s="61" t="s">
        <v>137</v>
      </c>
    </row>
    <row r="19" spans="3:11" ht="12.75">
      <c r="C19"/>
      <c r="D19"/>
      <c r="E19" s="46"/>
      <c r="F19"/>
      <c r="G19" s="52"/>
      <c r="H19" s="53"/>
      <c r="I19" s="54"/>
      <c r="J19" s="54"/>
      <c r="K19" s="54"/>
    </row>
    <row r="20" spans="1:13" ht="12.75">
      <c r="A20" s="59" t="s">
        <v>3</v>
      </c>
      <c r="C20" s="42" t="s">
        <v>25</v>
      </c>
      <c r="D20" s="43"/>
      <c r="E20" s="44" t="str">
        <f>+E8</f>
        <v>Großbottwar 2</v>
      </c>
      <c r="F20" s="45" t="s">
        <v>24</v>
      </c>
      <c r="G20" s="51" t="str">
        <f>+E10</f>
        <v>Ditzingen 2</v>
      </c>
      <c r="H20" s="47"/>
      <c r="I20" s="47"/>
      <c r="J20" s="48"/>
      <c r="K20" s="60"/>
      <c r="M20" s="61" t="s">
        <v>142</v>
      </c>
    </row>
    <row r="21" spans="1:13" ht="12.75">
      <c r="A21" s="59" t="s">
        <v>32</v>
      </c>
      <c r="C21" s="49"/>
      <c r="D21" s="50"/>
      <c r="E21" s="44" t="str">
        <f>+E9</f>
        <v>Mundelsheim</v>
      </c>
      <c r="F21" s="45" t="s">
        <v>24</v>
      </c>
      <c r="G21" s="51" t="str">
        <f>+E12</f>
        <v>Untermberg 3</v>
      </c>
      <c r="H21" s="47"/>
      <c r="I21" s="47"/>
      <c r="J21" s="48"/>
      <c r="K21" s="60"/>
      <c r="M21" s="61" t="s">
        <v>134</v>
      </c>
    </row>
    <row r="22" spans="1:11" ht="12.75">
      <c r="A22" s="59"/>
      <c r="E22" s="46"/>
      <c r="G22" s="55"/>
      <c r="H22" s="54"/>
      <c r="I22" s="54"/>
      <c r="J22" s="54"/>
      <c r="K22" s="54"/>
    </row>
    <row r="23" spans="1:13" ht="12.75">
      <c r="A23" s="59" t="s">
        <v>5</v>
      </c>
      <c r="C23" s="42" t="s">
        <v>26</v>
      </c>
      <c r="D23" s="43"/>
      <c r="E23" s="44" t="str">
        <f>+E11</f>
        <v>Höpfigheim 1</v>
      </c>
      <c r="F23" s="45" t="s">
        <v>24</v>
      </c>
      <c r="G23" s="51" t="str">
        <f>+E12</f>
        <v>Untermberg 3</v>
      </c>
      <c r="H23" s="47"/>
      <c r="I23" s="47"/>
      <c r="J23" s="48"/>
      <c r="K23" s="60"/>
      <c r="M23" s="61" t="s">
        <v>134</v>
      </c>
    </row>
    <row r="24" spans="1:13" ht="12.75">
      <c r="A24" s="59" t="s">
        <v>6</v>
      </c>
      <c r="C24" s="49"/>
      <c r="D24" s="50"/>
      <c r="E24" s="44" t="str">
        <f>+E9</f>
        <v>Mundelsheim</v>
      </c>
      <c r="F24" s="45" t="s">
        <v>24</v>
      </c>
      <c r="G24" s="51" t="str">
        <f>+E10</f>
        <v>Ditzingen 2</v>
      </c>
      <c r="H24" s="47"/>
      <c r="I24" s="47"/>
      <c r="J24" s="48"/>
      <c r="K24" s="60"/>
      <c r="M24" s="61" t="s">
        <v>138</v>
      </c>
    </row>
    <row r="25" spans="1:5" ht="12.75">
      <c r="A25" s="59"/>
      <c r="E25" s="56"/>
    </row>
    <row r="26" spans="1:13" ht="12.75">
      <c r="A26" s="59" t="s">
        <v>7</v>
      </c>
      <c r="C26" s="42" t="s">
        <v>30</v>
      </c>
      <c r="D26" s="43"/>
      <c r="E26" s="44" t="str">
        <f>+E8</f>
        <v>Großbottwar 2</v>
      </c>
      <c r="F26" s="45" t="s">
        <v>24</v>
      </c>
      <c r="G26" s="46" t="str">
        <f>+E11</f>
        <v>Höpfigheim 1</v>
      </c>
      <c r="H26" s="47"/>
      <c r="I26" s="47"/>
      <c r="J26" s="48"/>
      <c r="K26" s="60"/>
      <c r="M26" s="61" t="s">
        <v>141</v>
      </c>
    </row>
    <row r="27" spans="1:13" ht="12.75">
      <c r="A27" s="59" t="s">
        <v>8</v>
      </c>
      <c r="C27" s="49"/>
      <c r="D27" s="50"/>
      <c r="E27" s="44" t="str">
        <f>+E10</f>
        <v>Ditzingen 2</v>
      </c>
      <c r="F27" s="45" t="s">
        <v>24</v>
      </c>
      <c r="G27" s="51" t="str">
        <f>+E12</f>
        <v>Untermberg 3</v>
      </c>
      <c r="H27" s="47"/>
      <c r="I27" s="47"/>
      <c r="J27" s="48"/>
      <c r="K27" s="60"/>
      <c r="M27" s="61" t="s">
        <v>142</v>
      </c>
    </row>
    <row r="28" ht="12.75">
      <c r="A28" s="59"/>
    </row>
    <row r="29" spans="1:13" ht="12.75">
      <c r="A29" s="59" t="s">
        <v>1</v>
      </c>
      <c r="C29" s="42" t="s">
        <v>31</v>
      </c>
      <c r="D29" s="43"/>
      <c r="E29" s="44" t="str">
        <f>+E8</f>
        <v>Großbottwar 2</v>
      </c>
      <c r="F29" s="45" t="s">
        <v>24</v>
      </c>
      <c r="G29" s="46" t="str">
        <f>+E9</f>
        <v>Mundelsheim</v>
      </c>
      <c r="H29" s="47"/>
      <c r="I29" s="47"/>
      <c r="J29" s="48"/>
      <c r="K29" s="60"/>
      <c r="M29" s="61" t="s">
        <v>138</v>
      </c>
    </row>
    <row r="30" spans="1:13" ht="12.75">
      <c r="A30" s="59" t="s">
        <v>2</v>
      </c>
      <c r="C30" s="49"/>
      <c r="D30" s="50"/>
      <c r="E30" s="44" t="str">
        <f>+E10</f>
        <v>Ditzingen 2</v>
      </c>
      <c r="F30" s="45" t="s">
        <v>24</v>
      </c>
      <c r="G30" s="51" t="str">
        <f>+E11</f>
        <v>Höpfigheim 1</v>
      </c>
      <c r="H30" s="47"/>
      <c r="I30" s="47"/>
      <c r="J30" s="48"/>
      <c r="K30" s="60"/>
      <c r="M30" s="61" t="s">
        <v>140</v>
      </c>
    </row>
    <row r="35" spans="3:13" ht="12.75">
      <c r="C35"/>
      <c r="D35"/>
      <c r="E35"/>
      <c r="F35"/>
      <c r="G35"/>
      <c r="H35"/>
      <c r="I35"/>
      <c r="J35"/>
      <c r="K35"/>
      <c r="L35"/>
      <c r="M35"/>
    </row>
    <row r="39" spans="3:13" ht="12.75">
      <c r="C39" s="57" t="s">
        <v>27</v>
      </c>
      <c r="D39" s="57"/>
      <c r="E39" s="57"/>
      <c r="F39" s="57" t="s">
        <v>20</v>
      </c>
      <c r="G39" s="57"/>
      <c r="H39" s="57"/>
      <c r="I39" s="57"/>
      <c r="J39" s="57"/>
      <c r="K39" s="57"/>
      <c r="L39" s="57" t="s">
        <v>34</v>
      </c>
      <c r="M39" s="57"/>
    </row>
  </sheetData>
  <printOptions/>
  <pageMargins left="0.34" right="0.19" top="0.41" bottom="0.15748031496062992" header="0.15748031496062992" footer="0.15748031496062992"/>
  <pageSetup horizontalDpi="600" verticalDpi="600" orientation="portrait" paperSize="9" scale="12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B23">
      <selection activeCell="J41" sqref="J41"/>
    </sheetView>
  </sheetViews>
  <sheetFormatPr defaultColWidth="11.421875" defaultRowHeight="17.25" customHeight="1"/>
  <cols>
    <col min="1" max="1" width="2.421875" style="0" hidden="1" customWidth="1"/>
    <col min="2" max="2" width="0.13671875" style="0" customWidth="1"/>
    <col min="3" max="3" width="2.421875" style="0" customWidth="1"/>
    <col min="4" max="4" width="5.00390625" style="10" customWidth="1"/>
    <col min="5" max="5" width="21.7109375" style="0" customWidth="1"/>
    <col min="6" max="11" width="5.28125" style="1" customWidth="1"/>
    <col min="12" max="14" width="6.00390625" style="1" customWidth="1"/>
  </cols>
  <sheetData>
    <row r="1" ht="17.25" customHeight="1" thickBot="1">
      <c r="D1" s="91"/>
    </row>
    <row r="2" spans="4:14" ht="31.5" customHeight="1" thickBot="1">
      <c r="D2" s="12" t="s">
        <v>105</v>
      </c>
      <c r="E2" s="13"/>
      <c r="F2" s="14"/>
      <c r="G2" s="15"/>
      <c r="H2" s="15"/>
      <c r="I2" s="15"/>
      <c r="J2" s="15"/>
      <c r="K2" s="15"/>
      <c r="L2" s="16"/>
      <c r="M2" s="16"/>
      <c r="N2" s="17"/>
    </row>
    <row r="3" spans="5:6" ht="10.5" customHeight="1">
      <c r="E3" s="10"/>
      <c r="F3" s="11"/>
    </row>
    <row r="4" spans="4:14" s="18" customFormat="1" ht="26.25" customHeight="1">
      <c r="D4" s="19" t="s">
        <v>20</v>
      </c>
      <c r="E4" s="21" t="s">
        <v>35</v>
      </c>
      <c r="F4" s="21"/>
      <c r="G4" s="22"/>
      <c r="H4" s="22"/>
      <c r="I4" s="22"/>
      <c r="J4" s="23" t="s">
        <v>19</v>
      </c>
      <c r="K4" s="23"/>
      <c r="L4" s="22"/>
      <c r="M4" s="22"/>
      <c r="N4" s="24">
        <v>4</v>
      </c>
    </row>
    <row r="5" ht="9.75" customHeight="1" thickBot="1"/>
    <row r="6" spans="4:14" s="25" customFormat="1" ht="66" customHeight="1" thickBot="1">
      <c r="D6" s="26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9" t="s">
        <v>21</v>
      </c>
      <c r="M6" s="30" t="s">
        <v>9</v>
      </c>
      <c r="N6" s="30" t="s">
        <v>10</v>
      </c>
    </row>
    <row r="7" spans="4:14" s="32" customFormat="1" ht="24.75" customHeight="1" thickBot="1">
      <c r="D7" s="33">
        <v>1</v>
      </c>
      <c r="E7" s="58" t="s">
        <v>66</v>
      </c>
      <c r="F7" s="35"/>
      <c r="G7" s="109" t="s">
        <v>116</v>
      </c>
      <c r="H7" s="110" t="s">
        <v>117</v>
      </c>
      <c r="I7" s="109" t="s">
        <v>118</v>
      </c>
      <c r="J7" s="110" t="s">
        <v>119</v>
      </c>
      <c r="K7" s="110" t="s">
        <v>118</v>
      </c>
      <c r="L7" s="111" t="s">
        <v>120</v>
      </c>
      <c r="M7" s="112" t="s">
        <v>121</v>
      </c>
      <c r="N7" s="93">
        <v>3</v>
      </c>
    </row>
    <row r="8" spans="4:17" s="32" customFormat="1" ht="24.75" customHeight="1" thickBot="1">
      <c r="D8" s="33">
        <v>2</v>
      </c>
      <c r="E8" s="107" t="s">
        <v>106</v>
      </c>
      <c r="F8" s="113" t="s">
        <v>122</v>
      </c>
      <c r="G8" s="37"/>
      <c r="H8" s="113" t="s">
        <v>117</v>
      </c>
      <c r="I8" s="113" t="s">
        <v>119</v>
      </c>
      <c r="J8" s="113" t="s">
        <v>122</v>
      </c>
      <c r="K8" s="113" t="s">
        <v>122</v>
      </c>
      <c r="L8" s="111" t="s">
        <v>123</v>
      </c>
      <c r="M8" s="112" t="s">
        <v>124</v>
      </c>
      <c r="N8" s="93">
        <v>2</v>
      </c>
      <c r="O8"/>
      <c r="P8"/>
      <c r="Q8"/>
    </row>
    <row r="9" spans="4:17" s="32" customFormat="1" ht="24.75" customHeight="1" thickBot="1">
      <c r="D9" s="33">
        <v>3</v>
      </c>
      <c r="E9" s="58" t="s">
        <v>12</v>
      </c>
      <c r="F9" s="114" t="s">
        <v>119</v>
      </c>
      <c r="G9" s="109" t="s">
        <v>119</v>
      </c>
      <c r="H9" s="37"/>
      <c r="I9" s="113" t="s">
        <v>119</v>
      </c>
      <c r="J9" s="113" t="s">
        <v>122</v>
      </c>
      <c r="K9" s="110" t="s">
        <v>119</v>
      </c>
      <c r="L9" s="111" t="s">
        <v>125</v>
      </c>
      <c r="M9" s="112" t="s">
        <v>126</v>
      </c>
      <c r="N9" s="93">
        <v>1</v>
      </c>
      <c r="O9"/>
      <c r="P9"/>
      <c r="Q9"/>
    </row>
    <row r="10" spans="4:17" s="32" customFormat="1" ht="24.75" customHeight="1" thickBot="1">
      <c r="D10" s="33">
        <v>4</v>
      </c>
      <c r="E10" s="107" t="s">
        <v>68</v>
      </c>
      <c r="F10" s="113" t="s">
        <v>127</v>
      </c>
      <c r="G10" s="113" t="s">
        <v>117</v>
      </c>
      <c r="H10" s="113" t="s">
        <v>117</v>
      </c>
      <c r="I10" s="37" t="s">
        <v>122</v>
      </c>
      <c r="J10" s="113" t="s">
        <v>122</v>
      </c>
      <c r="K10" s="113" t="s">
        <v>122</v>
      </c>
      <c r="L10" s="111" t="s">
        <v>128</v>
      </c>
      <c r="M10" s="112" t="s">
        <v>129</v>
      </c>
      <c r="N10" s="93">
        <v>4</v>
      </c>
      <c r="O10"/>
      <c r="P10"/>
      <c r="Q10"/>
    </row>
    <row r="11" spans="4:17" s="32" customFormat="1" ht="24.75" customHeight="1" thickBot="1">
      <c r="D11" s="33">
        <v>5</v>
      </c>
      <c r="E11" s="107" t="s">
        <v>107</v>
      </c>
      <c r="F11" s="114" t="s">
        <v>117</v>
      </c>
      <c r="G11" s="113" t="s">
        <v>116</v>
      </c>
      <c r="H11" s="113" t="s">
        <v>116</v>
      </c>
      <c r="I11" s="113" t="s">
        <v>116</v>
      </c>
      <c r="J11" s="37"/>
      <c r="K11" s="115" t="s">
        <v>116</v>
      </c>
      <c r="L11" s="111" t="s">
        <v>130</v>
      </c>
      <c r="M11" s="112" t="s">
        <v>131</v>
      </c>
      <c r="N11" s="93">
        <v>6</v>
      </c>
      <c r="O11"/>
      <c r="P11"/>
      <c r="Q11"/>
    </row>
    <row r="12" spans="4:17" s="32" customFormat="1" ht="24.75" customHeight="1" thickBot="1">
      <c r="D12" s="33">
        <v>6</v>
      </c>
      <c r="E12" s="58" t="s">
        <v>67</v>
      </c>
      <c r="F12" s="114" t="s">
        <v>127</v>
      </c>
      <c r="G12" s="113" t="s">
        <v>116</v>
      </c>
      <c r="H12" s="114" t="s">
        <v>117</v>
      </c>
      <c r="I12" s="113" t="s">
        <v>116</v>
      </c>
      <c r="J12" s="116" t="s">
        <v>122</v>
      </c>
      <c r="K12" s="38"/>
      <c r="L12" s="111" t="s">
        <v>132</v>
      </c>
      <c r="M12" s="112" t="s">
        <v>133</v>
      </c>
      <c r="N12" s="93">
        <v>5</v>
      </c>
      <c r="O12"/>
      <c r="P12"/>
      <c r="Q12"/>
    </row>
    <row r="14" spans="1:14" ht="12.75">
      <c r="A14" s="41" t="s">
        <v>22</v>
      </c>
      <c r="B14" s="41"/>
      <c r="D14" s="41" t="s">
        <v>22</v>
      </c>
      <c r="E14" s="41"/>
      <c r="F14" s="39"/>
      <c r="G14"/>
      <c r="H14" s="40"/>
      <c r="I14"/>
      <c r="L14"/>
      <c r="M14"/>
      <c r="N14"/>
    </row>
    <row r="15" spans="4:14" ht="12" customHeight="1">
      <c r="D15"/>
      <c r="F15" s="39"/>
      <c r="G15"/>
      <c r="H15" s="40"/>
      <c r="I15"/>
      <c r="N15"/>
    </row>
    <row r="16" spans="2:14" ht="12.75">
      <c r="B16" s="95" t="s">
        <v>99</v>
      </c>
      <c r="D16" s="42" t="s">
        <v>23</v>
      </c>
      <c r="E16" s="96"/>
      <c r="F16" s="44" t="str">
        <f>+E7</f>
        <v>Großvillars 1</v>
      </c>
      <c r="G16" s="45"/>
      <c r="H16" s="46"/>
      <c r="I16" s="97" t="s">
        <v>24</v>
      </c>
      <c r="J16" s="51" t="str">
        <f>+E12</f>
        <v>Großvillars 2</v>
      </c>
      <c r="K16" s="98"/>
      <c r="L16" s="99"/>
      <c r="N16" s="117">
        <v>0.16875</v>
      </c>
    </row>
    <row r="17" spans="2:14" ht="12.75">
      <c r="B17" s="95" t="s">
        <v>32</v>
      </c>
      <c r="D17" s="101"/>
      <c r="E17" s="102"/>
      <c r="F17" s="103" t="str">
        <f>+E8</f>
        <v>Ötisheim-Erlenb. 1</v>
      </c>
      <c r="G17" s="45"/>
      <c r="H17" s="46"/>
      <c r="I17" s="97" t="s">
        <v>24</v>
      </c>
      <c r="J17" s="108" t="str">
        <f>+E11</f>
        <v>Ötisheim-Erlenb. 2</v>
      </c>
      <c r="K17" s="98"/>
      <c r="L17" s="99"/>
      <c r="N17" s="67">
        <v>0.16666666666666666</v>
      </c>
    </row>
    <row r="18" spans="2:14" ht="12.75">
      <c r="B18" s="95" t="s">
        <v>2</v>
      </c>
      <c r="D18" s="49"/>
      <c r="E18" s="104"/>
      <c r="F18" s="44" t="str">
        <f>+E9</f>
        <v>Lienzingen</v>
      </c>
      <c r="G18" s="45"/>
      <c r="H18" s="51"/>
      <c r="I18" s="97" t="s">
        <v>24</v>
      </c>
      <c r="J18" s="51" t="str">
        <f>+E10</f>
        <v>Grossglattbach</v>
      </c>
      <c r="K18" s="98"/>
      <c r="L18" s="99"/>
      <c r="N18" s="67">
        <v>0.1673611111111111</v>
      </c>
    </row>
    <row r="19" spans="4:14" ht="12" customHeight="1">
      <c r="D19"/>
      <c r="F19" s="39"/>
      <c r="G19"/>
      <c r="H19" s="40"/>
      <c r="I19"/>
      <c r="N19"/>
    </row>
    <row r="20" spans="2:14" ht="12.75">
      <c r="B20" s="95" t="s">
        <v>4</v>
      </c>
      <c r="D20" s="42" t="s">
        <v>25</v>
      </c>
      <c r="E20" s="96"/>
      <c r="F20" s="44" t="str">
        <f>+E7</f>
        <v>Großvillars 1</v>
      </c>
      <c r="G20" s="45"/>
      <c r="H20" s="46"/>
      <c r="I20" s="97" t="s">
        <v>24</v>
      </c>
      <c r="J20" s="108" t="str">
        <f>+E11</f>
        <v>Ötisheim-Erlenb. 2</v>
      </c>
      <c r="K20" s="98"/>
      <c r="L20" s="99"/>
      <c r="N20" s="67">
        <v>0.1673611111111111</v>
      </c>
    </row>
    <row r="21" spans="2:14" ht="12.75">
      <c r="B21" s="95" t="s">
        <v>29</v>
      </c>
      <c r="D21" s="101"/>
      <c r="E21" s="102"/>
      <c r="F21" s="103" t="str">
        <f>+E8</f>
        <v>Ötisheim-Erlenb. 1</v>
      </c>
      <c r="G21" s="45"/>
      <c r="H21" s="46"/>
      <c r="I21" s="97" t="s">
        <v>24</v>
      </c>
      <c r="J21" s="51" t="str">
        <f>+E10</f>
        <v>Grossglattbach</v>
      </c>
      <c r="K21" s="98"/>
      <c r="L21" s="99"/>
      <c r="N21" s="67">
        <v>0.1673611111111111</v>
      </c>
    </row>
    <row r="22" spans="2:14" ht="12.75">
      <c r="B22" s="95" t="s">
        <v>100</v>
      </c>
      <c r="D22" s="49"/>
      <c r="E22" s="104"/>
      <c r="F22" s="44" t="str">
        <f>+E9</f>
        <v>Lienzingen</v>
      </c>
      <c r="G22" s="45"/>
      <c r="H22" s="51"/>
      <c r="I22" s="97" t="s">
        <v>24</v>
      </c>
      <c r="J22" s="51" t="str">
        <f>+E12</f>
        <v>Großvillars 2</v>
      </c>
      <c r="K22" s="98"/>
      <c r="L22" s="99"/>
      <c r="N22" s="67">
        <v>0.1673611111111111</v>
      </c>
    </row>
    <row r="23" spans="4:14" ht="12" customHeight="1">
      <c r="D23"/>
      <c r="F23" s="39"/>
      <c r="G23"/>
      <c r="H23" s="40"/>
      <c r="I23"/>
      <c r="N23"/>
    </row>
    <row r="24" spans="2:14" ht="12.75">
      <c r="B24" s="95" t="s">
        <v>7</v>
      </c>
      <c r="D24" s="42" t="s">
        <v>26</v>
      </c>
      <c r="E24" s="96"/>
      <c r="F24" s="44" t="str">
        <f>+E7</f>
        <v>Großvillars 1</v>
      </c>
      <c r="G24" s="45"/>
      <c r="H24" s="46"/>
      <c r="I24" s="97" t="s">
        <v>24</v>
      </c>
      <c r="J24" s="51" t="str">
        <f>+E10</f>
        <v>Grossglattbach</v>
      </c>
      <c r="K24" s="98"/>
      <c r="L24" s="99"/>
      <c r="N24" s="67">
        <v>0.16875</v>
      </c>
    </row>
    <row r="25" spans="2:14" ht="12.75">
      <c r="B25" s="95" t="s">
        <v>6</v>
      </c>
      <c r="D25" s="101"/>
      <c r="E25" s="102"/>
      <c r="F25" s="103" t="str">
        <f>+E8</f>
        <v>Ötisheim-Erlenb. 1</v>
      </c>
      <c r="G25" s="45"/>
      <c r="H25" s="46"/>
      <c r="I25" s="97" t="s">
        <v>24</v>
      </c>
      <c r="J25" s="46" t="str">
        <f>+E9</f>
        <v>Lienzingen</v>
      </c>
      <c r="K25" s="98"/>
      <c r="L25" s="99"/>
      <c r="N25" s="67">
        <v>0.044444444444444446</v>
      </c>
    </row>
    <row r="26" spans="2:14" ht="12.75">
      <c r="B26" s="95" t="s">
        <v>101</v>
      </c>
      <c r="D26" s="49"/>
      <c r="E26" s="104"/>
      <c r="F26" s="105" t="str">
        <f>+E11</f>
        <v>Ötisheim-Erlenb. 2</v>
      </c>
      <c r="G26" s="45"/>
      <c r="H26" s="51">
        <v>2</v>
      </c>
      <c r="I26" s="97" t="s">
        <v>24</v>
      </c>
      <c r="J26" s="51" t="str">
        <f>+E12</f>
        <v>Großvillars 2</v>
      </c>
      <c r="K26" s="98"/>
      <c r="L26" s="99"/>
      <c r="N26" s="67">
        <v>0.002777777777777778</v>
      </c>
    </row>
    <row r="27" spans="4:14" ht="12" customHeight="1">
      <c r="D27"/>
      <c r="F27" s="39"/>
      <c r="G27"/>
      <c r="H27" s="40"/>
      <c r="I27"/>
      <c r="N27"/>
    </row>
    <row r="28" spans="2:14" ht="12.75">
      <c r="B28" s="95" t="s">
        <v>3</v>
      </c>
      <c r="D28" s="42" t="s">
        <v>30</v>
      </c>
      <c r="E28" s="96"/>
      <c r="F28" s="44" t="str">
        <f>+E7</f>
        <v>Großvillars 1</v>
      </c>
      <c r="G28" s="45"/>
      <c r="H28" s="46"/>
      <c r="I28" s="97" t="s">
        <v>24</v>
      </c>
      <c r="J28" s="46" t="str">
        <f>+E9</f>
        <v>Lienzingen</v>
      </c>
      <c r="K28" s="98"/>
      <c r="L28" s="99"/>
      <c r="N28" s="67">
        <v>0.044444444444444446</v>
      </c>
    </row>
    <row r="29" spans="2:14" ht="12.75">
      <c r="B29" s="95" t="s">
        <v>102</v>
      </c>
      <c r="D29" s="101"/>
      <c r="E29" s="102"/>
      <c r="F29" s="103" t="str">
        <f>+E8</f>
        <v>Ötisheim-Erlenb. 1</v>
      </c>
      <c r="G29" s="45"/>
      <c r="H29" s="46"/>
      <c r="I29" s="97" t="s">
        <v>24</v>
      </c>
      <c r="J29" s="51" t="str">
        <f>+E12</f>
        <v>Großvillars 2</v>
      </c>
      <c r="K29" s="98"/>
      <c r="L29" s="99"/>
      <c r="N29" s="67">
        <v>0.16666666666666666</v>
      </c>
    </row>
    <row r="30" spans="2:14" ht="12.75">
      <c r="B30" s="95" t="s">
        <v>5</v>
      </c>
      <c r="D30" s="49"/>
      <c r="E30" s="104"/>
      <c r="F30" s="105" t="str">
        <f>+E10</f>
        <v>Grossglattbach</v>
      </c>
      <c r="G30" s="45"/>
      <c r="H30" s="51"/>
      <c r="I30" s="97" t="s">
        <v>24</v>
      </c>
      <c r="J30" s="108" t="str">
        <f>+E11</f>
        <v>Ötisheim-Erlenb. 2</v>
      </c>
      <c r="K30" s="98"/>
      <c r="L30" s="99"/>
      <c r="N30" s="67">
        <v>0.16666666666666666</v>
      </c>
    </row>
    <row r="31" spans="4:14" ht="12" customHeight="1">
      <c r="D31"/>
      <c r="F31" s="39"/>
      <c r="G31"/>
      <c r="H31" s="40"/>
      <c r="I31"/>
      <c r="N31"/>
    </row>
    <row r="32" spans="2:14" ht="12.75">
      <c r="B32" s="95" t="s">
        <v>1</v>
      </c>
      <c r="D32" s="42" t="s">
        <v>31</v>
      </c>
      <c r="E32" s="96"/>
      <c r="F32" s="44" t="str">
        <f>+E7</f>
        <v>Großvillars 1</v>
      </c>
      <c r="G32" s="45"/>
      <c r="H32" s="46"/>
      <c r="I32" s="97" t="s">
        <v>24</v>
      </c>
      <c r="J32" s="106" t="str">
        <f>+E8</f>
        <v>Ötisheim-Erlenb. 1</v>
      </c>
      <c r="K32" s="98"/>
      <c r="L32" s="99"/>
      <c r="N32" s="67">
        <v>0.002777777777777778</v>
      </c>
    </row>
    <row r="33" spans="2:14" ht="12.75">
      <c r="B33" s="95" t="s">
        <v>8</v>
      </c>
      <c r="D33" s="101"/>
      <c r="E33" s="102"/>
      <c r="F33" s="44" t="str">
        <f>+E9</f>
        <v>Lienzingen</v>
      </c>
      <c r="G33" s="45"/>
      <c r="H33" s="46"/>
      <c r="I33" s="97" t="s">
        <v>24</v>
      </c>
      <c r="J33" s="108" t="str">
        <f>+E11</f>
        <v>Ötisheim-Erlenb. 2</v>
      </c>
      <c r="K33" s="98"/>
      <c r="L33" s="99"/>
      <c r="N33" s="67">
        <v>0.16666666666666666</v>
      </c>
    </row>
    <row r="34" spans="2:14" ht="12.75">
      <c r="B34" s="95" t="s">
        <v>103</v>
      </c>
      <c r="D34" s="49"/>
      <c r="E34" s="104"/>
      <c r="F34" s="105" t="str">
        <f>+E10</f>
        <v>Grossglattbach</v>
      </c>
      <c r="G34" s="45"/>
      <c r="H34" s="51"/>
      <c r="I34" s="97" t="s">
        <v>24</v>
      </c>
      <c r="J34" s="51" t="str">
        <f>+E12</f>
        <v>Großvillars 2</v>
      </c>
      <c r="K34" s="98"/>
      <c r="L34" s="99"/>
      <c r="N34" s="67">
        <v>0.16666666666666666</v>
      </c>
    </row>
    <row r="37" spans="4:14" ht="12.75">
      <c r="D37" s="57" t="s">
        <v>27</v>
      </c>
      <c r="E37" s="57"/>
      <c r="F37" s="57"/>
      <c r="G37" s="57" t="s">
        <v>20</v>
      </c>
      <c r="H37" s="57"/>
      <c r="I37" s="57"/>
      <c r="J37" s="57"/>
      <c r="K37" s="57"/>
      <c r="L37" s="57"/>
      <c r="M37" s="57" t="s">
        <v>104</v>
      </c>
      <c r="N37" s="57"/>
    </row>
  </sheetData>
  <printOptions/>
  <pageMargins left="0.5905511811023623" right="0.1968503937007874" top="0.59" bottom="0.29" header="0.5118110236220472" footer="0.19"/>
  <pageSetup horizontalDpi="600" verticalDpi="600" orientation="portrait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E24" sqref="E24"/>
    </sheetView>
  </sheetViews>
  <sheetFormatPr defaultColWidth="11.421875" defaultRowHeight="12.75"/>
  <cols>
    <col min="1" max="1" width="6.00390625" style="0" customWidth="1"/>
    <col min="2" max="2" width="20.421875" style="0" customWidth="1"/>
    <col min="3" max="3" width="7.28125" style="0" customWidth="1"/>
    <col min="4" max="4" width="20.421875" style="0" customWidth="1"/>
    <col min="5" max="5" width="30.140625" style="0" customWidth="1"/>
    <col min="6" max="6" width="13.140625" style="81" customWidth="1"/>
    <col min="7" max="7" width="16.28125" style="0" customWidth="1"/>
    <col min="8" max="8" width="7.140625" style="0" customWidth="1"/>
  </cols>
  <sheetData>
    <row r="1" spans="2:4" ht="18">
      <c r="B1" s="9" t="s">
        <v>58</v>
      </c>
      <c r="C1" s="9"/>
      <c r="D1" s="9"/>
    </row>
    <row r="4" spans="2:4" ht="12.75">
      <c r="B4" s="3" t="s">
        <v>39</v>
      </c>
      <c r="C4" s="3" t="s">
        <v>19</v>
      </c>
      <c r="D4" s="3" t="s">
        <v>94</v>
      </c>
    </row>
    <row r="5" spans="2:4" ht="12.75">
      <c r="B5" s="3"/>
      <c r="C5" s="3"/>
      <c r="D5" s="3"/>
    </row>
    <row r="6" spans="1:3" ht="12.75">
      <c r="A6">
        <v>1</v>
      </c>
      <c r="B6" t="s">
        <v>0</v>
      </c>
      <c r="C6" s="1">
        <v>1</v>
      </c>
    </row>
    <row r="7" spans="1:3" ht="12.75">
      <c r="A7">
        <f>+A6+1</f>
        <v>2</v>
      </c>
      <c r="B7" t="s">
        <v>13</v>
      </c>
      <c r="C7" s="1">
        <v>3</v>
      </c>
    </row>
    <row r="8" spans="1:3" ht="12.75">
      <c r="A8">
        <f aca="true" t="shared" si="0" ref="A8:A26">+A7+1</f>
        <v>3</v>
      </c>
      <c r="B8" t="s">
        <v>38</v>
      </c>
      <c r="C8" s="1">
        <v>2</v>
      </c>
    </row>
    <row r="9" spans="1:3" ht="12.75">
      <c r="A9">
        <f t="shared" si="0"/>
        <v>4</v>
      </c>
      <c r="B9" t="s">
        <v>49</v>
      </c>
      <c r="C9" s="1">
        <v>1</v>
      </c>
    </row>
    <row r="10" spans="1:9" ht="12.75">
      <c r="A10">
        <f t="shared" si="0"/>
        <v>5</v>
      </c>
      <c r="B10" t="s">
        <v>59</v>
      </c>
      <c r="C10" s="1">
        <v>2</v>
      </c>
      <c r="D10" t="s">
        <v>65</v>
      </c>
      <c r="E10" s="76" t="s">
        <v>60</v>
      </c>
      <c r="F10" s="81" t="s">
        <v>61</v>
      </c>
      <c r="G10" t="s">
        <v>62</v>
      </c>
      <c r="H10">
        <v>71686</v>
      </c>
      <c r="I10" t="s">
        <v>63</v>
      </c>
    </row>
    <row r="11" spans="1:5" ht="12.75">
      <c r="A11">
        <f t="shared" si="0"/>
        <v>6</v>
      </c>
      <c r="B11" t="s">
        <v>48</v>
      </c>
      <c r="C11" s="1">
        <v>3</v>
      </c>
      <c r="D11" t="s">
        <v>64</v>
      </c>
      <c r="E11" s="76" t="s">
        <v>50</v>
      </c>
    </row>
    <row r="12" spans="1:5" ht="12.75">
      <c r="A12">
        <f t="shared" si="0"/>
        <v>7</v>
      </c>
      <c r="B12" t="s">
        <v>66</v>
      </c>
      <c r="C12" s="1">
        <v>4</v>
      </c>
      <c r="D12" t="s">
        <v>111</v>
      </c>
      <c r="E12" s="76" t="s">
        <v>110</v>
      </c>
    </row>
    <row r="13" spans="1:3" ht="12.75">
      <c r="A13">
        <f t="shared" si="0"/>
        <v>8</v>
      </c>
      <c r="B13" t="s">
        <v>67</v>
      </c>
      <c r="C13" s="1">
        <v>4</v>
      </c>
    </row>
    <row r="14" spans="1:10" ht="12.75">
      <c r="A14">
        <f t="shared" si="0"/>
        <v>9</v>
      </c>
      <c r="B14" t="s">
        <v>68</v>
      </c>
      <c r="C14" s="1">
        <v>4</v>
      </c>
      <c r="D14" t="s">
        <v>69</v>
      </c>
      <c r="E14" s="76" t="s">
        <v>70</v>
      </c>
      <c r="F14" s="81" t="s">
        <v>71</v>
      </c>
      <c r="G14" t="s">
        <v>72</v>
      </c>
      <c r="H14">
        <v>75417</v>
      </c>
      <c r="I14" t="s">
        <v>78</v>
      </c>
      <c r="J14" t="s">
        <v>73</v>
      </c>
    </row>
    <row r="15" spans="1:9" ht="12.75">
      <c r="A15">
        <f t="shared" si="0"/>
        <v>10</v>
      </c>
      <c r="B15" t="s">
        <v>74</v>
      </c>
      <c r="C15" s="1">
        <v>4</v>
      </c>
      <c r="D15" t="s">
        <v>76</v>
      </c>
      <c r="E15" s="76" t="s">
        <v>112</v>
      </c>
      <c r="G15" t="s">
        <v>77</v>
      </c>
      <c r="H15">
        <v>75433</v>
      </c>
      <c r="I15" t="s">
        <v>79</v>
      </c>
    </row>
    <row r="16" spans="1:3" ht="12.75">
      <c r="A16">
        <f t="shared" si="0"/>
        <v>11</v>
      </c>
      <c r="B16" t="s">
        <v>75</v>
      </c>
      <c r="C16" s="1">
        <v>4</v>
      </c>
    </row>
    <row r="17" spans="1:9" ht="12.75">
      <c r="A17">
        <f t="shared" si="0"/>
        <v>12</v>
      </c>
      <c r="B17" t="s">
        <v>12</v>
      </c>
      <c r="C17" s="1">
        <v>4</v>
      </c>
      <c r="D17" t="s">
        <v>82</v>
      </c>
      <c r="E17" s="76" t="s">
        <v>36</v>
      </c>
      <c r="F17" s="81" t="s">
        <v>44</v>
      </c>
      <c r="G17" t="s">
        <v>83</v>
      </c>
      <c r="H17">
        <v>75428</v>
      </c>
      <c r="I17" t="s">
        <v>84</v>
      </c>
    </row>
    <row r="18" spans="1:5" ht="12.75">
      <c r="A18">
        <f t="shared" si="0"/>
        <v>13</v>
      </c>
      <c r="B18" t="s">
        <v>80</v>
      </c>
      <c r="C18" s="1">
        <v>3</v>
      </c>
      <c r="D18" t="s">
        <v>97</v>
      </c>
      <c r="E18" s="76" t="s">
        <v>109</v>
      </c>
    </row>
    <row r="19" spans="1:5" ht="12.75">
      <c r="A19">
        <f t="shared" si="0"/>
        <v>14</v>
      </c>
      <c r="B19" t="s">
        <v>81</v>
      </c>
      <c r="C19" s="1">
        <v>2</v>
      </c>
      <c r="E19" s="76"/>
    </row>
    <row r="20" spans="1:5" ht="12.75">
      <c r="A20">
        <f t="shared" si="0"/>
        <v>15</v>
      </c>
      <c r="B20" t="s">
        <v>95</v>
      </c>
      <c r="C20" s="1">
        <v>1</v>
      </c>
      <c r="E20" s="76"/>
    </row>
    <row r="21" spans="1:5" ht="12.75">
      <c r="A21">
        <f t="shared" si="0"/>
        <v>16</v>
      </c>
      <c r="B21" t="s">
        <v>108</v>
      </c>
      <c r="C21" s="1">
        <v>1</v>
      </c>
      <c r="E21" s="76"/>
    </row>
    <row r="22" spans="1:6" ht="12.75">
      <c r="A22">
        <f t="shared" si="0"/>
        <v>17</v>
      </c>
      <c r="B22" t="s">
        <v>42</v>
      </c>
      <c r="C22" s="1">
        <v>2</v>
      </c>
      <c r="D22" t="s">
        <v>98</v>
      </c>
      <c r="E22" s="80" t="s">
        <v>37</v>
      </c>
      <c r="F22" s="81" t="s">
        <v>45</v>
      </c>
    </row>
    <row r="23" spans="1:5" ht="12.75">
      <c r="A23">
        <f t="shared" si="0"/>
        <v>18</v>
      </c>
      <c r="B23" t="s">
        <v>43</v>
      </c>
      <c r="C23" s="1">
        <v>3</v>
      </c>
      <c r="E23" s="76"/>
    </row>
    <row r="24" spans="1:5" ht="12.75">
      <c r="A24">
        <f t="shared" si="0"/>
        <v>19</v>
      </c>
      <c r="B24" t="s">
        <v>40</v>
      </c>
      <c r="C24" s="1">
        <v>2</v>
      </c>
      <c r="D24" t="s">
        <v>114</v>
      </c>
      <c r="E24" s="76" t="s">
        <v>113</v>
      </c>
    </row>
    <row r="25" spans="1:5" ht="12.75">
      <c r="A25">
        <f t="shared" si="0"/>
        <v>20</v>
      </c>
      <c r="B25" t="s">
        <v>41</v>
      </c>
      <c r="C25" s="1">
        <v>1</v>
      </c>
      <c r="E25" s="81"/>
    </row>
    <row r="26" spans="1:5" ht="12.75">
      <c r="A26">
        <f t="shared" si="0"/>
        <v>21</v>
      </c>
      <c r="B26" t="s">
        <v>96</v>
      </c>
      <c r="C26" s="1">
        <v>3</v>
      </c>
      <c r="E26" s="76"/>
    </row>
    <row r="27" spans="3:5" ht="12.75">
      <c r="C27" s="1"/>
      <c r="E27" s="76"/>
    </row>
    <row r="28" ht="12.75">
      <c r="E28" s="76"/>
    </row>
    <row r="29" ht="12.75">
      <c r="E29" s="76"/>
    </row>
    <row r="30" ht="12.75">
      <c r="E30" s="76"/>
    </row>
    <row r="31" ht="12.75">
      <c r="E31" s="80"/>
    </row>
    <row r="32" ht="12.75">
      <c r="E32" s="76"/>
    </row>
    <row r="33" ht="12.75" hidden="1">
      <c r="E33" s="80"/>
    </row>
    <row r="34" ht="12.75" hidden="1">
      <c r="E34" s="81"/>
    </row>
    <row r="35" ht="12.75">
      <c r="E35" s="80"/>
    </row>
    <row r="36" ht="12.75">
      <c r="E36" s="80"/>
    </row>
    <row r="37" spans="5:7" ht="12.75">
      <c r="E37" s="80"/>
      <c r="F37" s="80"/>
      <c r="G37" s="76"/>
    </row>
    <row r="38" spans="5:7" ht="12.75">
      <c r="E38" s="81"/>
      <c r="G38" s="76"/>
    </row>
    <row r="39" ht="12.75">
      <c r="G39" s="76"/>
    </row>
    <row r="40" spans="5:6" ht="12.75">
      <c r="E40" s="80"/>
      <c r="F40" s="80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5">
      <c r="A45" s="6"/>
    </row>
    <row r="46" ht="15">
      <c r="A46" s="6"/>
    </row>
    <row r="47" ht="15">
      <c r="A47" s="6"/>
    </row>
    <row r="48" ht="15">
      <c r="A48" s="6"/>
    </row>
  </sheetData>
  <hyperlinks>
    <hyperlink ref="E10" r:id="rId1" display="TT-Armin-Ziegler@web.de"/>
    <hyperlink ref="E14" r:id="rId2" display="Volker.Langenstein@siemens.com"/>
    <hyperlink ref="E11" r:id="rId3" display="Claudio_Eisele@gmx.de"/>
    <hyperlink ref="E17" r:id="rId4" display="Wsauerborn@aol.com"/>
    <hyperlink ref="E22" r:id="rId5" display="fam.rittmann@t-online.de"/>
    <hyperlink ref="E18" r:id="rId6" display="Reiner-Vogg-Steinheim@gmx.de"/>
    <hyperlink ref="E12" r:id="rId7" display="tt-bambini@tv-grossvillars.de"/>
    <hyperlink ref="E15" r:id="rId8" display="family@del-negro.de"/>
    <hyperlink ref="E24" r:id="rId9" display="gruenenwald@gmx.de"/>
  </hyperlinks>
  <printOptions/>
  <pageMargins left="0.75" right="0.75" top="1" bottom="1" header="0.4921259845" footer="0.4921259845"/>
  <pageSetup fitToHeight="1" fitToWidth="1" horizontalDpi="300" verticalDpi="300" orientation="landscape" paperSize="9" scale="8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12" sqref="B12"/>
    </sheetView>
  </sheetViews>
  <sheetFormatPr defaultColWidth="11.421875" defaultRowHeight="12.75"/>
  <cols>
    <col min="2" max="2" width="22.7109375" style="0" customWidth="1"/>
  </cols>
  <sheetData>
    <row r="1" ht="18">
      <c r="B1" s="9" t="s">
        <v>93</v>
      </c>
    </row>
    <row r="5" spans="1:2" ht="15">
      <c r="A5" s="6" t="s">
        <v>10</v>
      </c>
      <c r="B5" s="5" t="s">
        <v>39</v>
      </c>
    </row>
    <row r="6" spans="1:2" ht="15">
      <c r="A6" s="6">
        <v>1</v>
      </c>
      <c r="B6" s="79" t="s">
        <v>41</v>
      </c>
    </row>
    <row r="7" spans="1:2" ht="15">
      <c r="A7" s="6">
        <v>2</v>
      </c>
      <c r="B7" s="79" t="s">
        <v>40</v>
      </c>
    </row>
    <row r="8" spans="1:2" ht="15">
      <c r="A8" s="6">
        <v>3</v>
      </c>
      <c r="B8" s="79" t="s">
        <v>12</v>
      </c>
    </row>
    <row r="9" spans="1:2" ht="15">
      <c r="A9" s="6">
        <v>4</v>
      </c>
      <c r="B9" s="79" t="s">
        <v>0</v>
      </c>
    </row>
    <row r="10" spans="1:2" ht="15">
      <c r="A10" s="6">
        <v>5</v>
      </c>
      <c r="B10" s="79" t="s">
        <v>80</v>
      </c>
    </row>
    <row r="11" spans="1:2" ht="15">
      <c r="A11" s="6">
        <v>6</v>
      </c>
      <c r="B11" s="79" t="s">
        <v>59</v>
      </c>
    </row>
    <row r="12" spans="1:2" ht="15">
      <c r="A12" s="6">
        <v>7</v>
      </c>
      <c r="B12" s="79" t="s">
        <v>74</v>
      </c>
    </row>
    <row r="13" spans="1:2" ht="15">
      <c r="A13" s="6">
        <v>8</v>
      </c>
      <c r="B13" s="79" t="s">
        <v>13</v>
      </c>
    </row>
    <row r="14" spans="1:2" ht="15">
      <c r="A14" s="6">
        <v>9</v>
      </c>
      <c r="B14" s="79" t="s">
        <v>81</v>
      </c>
    </row>
    <row r="15" spans="1:2" ht="15">
      <c r="A15" s="6">
        <v>10</v>
      </c>
      <c r="B15" s="79" t="s">
        <v>266</v>
      </c>
    </row>
    <row r="16" spans="1:2" ht="15">
      <c r="A16" s="6">
        <v>11</v>
      </c>
      <c r="B16" s="79" t="s">
        <v>48</v>
      </c>
    </row>
    <row r="17" spans="1:2" ht="15">
      <c r="A17" s="6">
        <v>12</v>
      </c>
      <c r="B17" s="79" t="s">
        <v>95</v>
      </c>
    </row>
    <row r="18" spans="1:2" ht="15">
      <c r="A18" s="6">
        <v>13</v>
      </c>
      <c r="B18" s="79" t="s">
        <v>68</v>
      </c>
    </row>
    <row r="19" spans="1:2" ht="15">
      <c r="A19" s="6">
        <v>14</v>
      </c>
      <c r="B19" s="79" t="s">
        <v>42</v>
      </c>
    </row>
    <row r="20" spans="1:2" ht="15">
      <c r="A20" s="6">
        <v>15</v>
      </c>
      <c r="B20" s="79" t="s">
        <v>115</v>
      </c>
    </row>
    <row r="21" spans="1:2" ht="15">
      <c r="A21" s="6">
        <v>16</v>
      </c>
      <c r="B21" s="79" t="s">
        <v>43</v>
      </c>
    </row>
    <row r="22" spans="1:2" ht="15">
      <c r="A22" s="6">
        <v>17</v>
      </c>
      <c r="B22" s="79" t="s">
        <v>49</v>
      </c>
    </row>
    <row r="23" spans="1:2" ht="15">
      <c r="A23" s="6">
        <v>18</v>
      </c>
      <c r="B23" s="79" t="s">
        <v>38</v>
      </c>
    </row>
    <row r="24" spans="1:2" ht="15">
      <c r="A24" s="6">
        <v>19</v>
      </c>
      <c r="B24" s="79" t="s">
        <v>96</v>
      </c>
    </row>
    <row r="25" spans="1:2" ht="15">
      <c r="A25" s="126">
        <v>20</v>
      </c>
      <c r="B25" s="79" t="s">
        <v>108</v>
      </c>
    </row>
    <row r="26" spans="1:2" ht="15">
      <c r="A26" s="126">
        <v>21</v>
      </c>
      <c r="B26" s="79" t="s">
        <v>204</v>
      </c>
    </row>
    <row r="27" spans="1:2" ht="15">
      <c r="A27" s="126">
        <v>22</v>
      </c>
      <c r="B27" s="79" t="s">
        <v>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C9" sqref="C9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18.57421875" style="0" customWidth="1"/>
    <col min="4" max="4" width="19.57421875" style="0" customWidth="1"/>
    <col min="5" max="5" width="18.140625" style="0" customWidth="1"/>
  </cols>
  <sheetData>
    <row r="1" spans="3:5" ht="30.75" thickBot="1">
      <c r="C1" s="12" t="s">
        <v>105</v>
      </c>
      <c r="D1" s="13"/>
      <c r="E1" s="75"/>
    </row>
    <row r="3" ht="23.25">
      <c r="C3" s="74" t="s">
        <v>54</v>
      </c>
    </row>
    <row r="6" ht="16.5" thickBot="1">
      <c r="C6" s="120" t="s">
        <v>12</v>
      </c>
    </row>
    <row r="7" spans="3:4" ht="13.5" thickBot="1">
      <c r="C7" s="85">
        <v>3</v>
      </c>
      <c r="D7" s="89" t="s">
        <v>40</v>
      </c>
    </row>
    <row r="8" spans="3:4" ht="13.5" thickBot="1">
      <c r="C8" s="86">
        <v>4</v>
      </c>
      <c r="D8" s="87">
        <v>2</v>
      </c>
    </row>
    <row r="9" spans="3:5" ht="24" customHeight="1" thickBot="1">
      <c r="C9" s="122" t="s">
        <v>40</v>
      </c>
      <c r="D9" s="70"/>
      <c r="E9" s="7" t="s">
        <v>41</v>
      </c>
    </row>
    <row r="10" spans="3:5" ht="25.5" customHeight="1" thickBot="1">
      <c r="C10" s="4" t="s">
        <v>41</v>
      </c>
      <c r="D10" s="70">
        <v>4</v>
      </c>
      <c r="E10" s="73"/>
    </row>
    <row r="11" spans="3:5" ht="13.5" thickBot="1">
      <c r="C11" s="87">
        <v>4</v>
      </c>
      <c r="D11" s="90" t="s">
        <v>41</v>
      </c>
      <c r="E11" s="72"/>
    </row>
    <row r="12" spans="3:5" ht="13.5" thickBot="1">
      <c r="C12" s="127" t="s">
        <v>283</v>
      </c>
      <c r="D12" s="128"/>
      <c r="E12" s="72"/>
    </row>
    <row r="13" spans="2:5" ht="15.75">
      <c r="B13" t="s">
        <v>20</v>
      </c>
      <c r="C13" s="121" t="s">
        <v>0</v>
      </c>
      <c r="D13" s="72"/>
      <c r="E13" s="72"/>
    </row>
    <row r="16" spans="3:6" ht="12.75">
      <c r="C16" s="3" t="s">
        <v>56</v>
      </c>
      <c r="D16" s="7" t="s">
        <v>284</v>
      </c>
      <c r="E16" s="7" t="s">
        <v>0</v>
      </c>
      <c r="F16" s="130" t="s">
        <v>138</v>
      </c>
    </row>
    <row r="17" ht="12.75">
      <c r="E17" s="7"/>
    </row>
  </sheetData>
  <printOptions/>
  <pageMargins left="0.75" right="0.75" top="1.66" bottom="1" header="0.511811023" footer="0.19"/>
  <pageSetup horizontalDpi="600" verticalDpi="600" orientation="landscape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C1" sqref="C1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18.57421875" style="0" customWidth="1"/>
    <col min="4" max="4" width="19.57421875" style="0" customWidth="1"/>
    <col min="5" max="5" width="18.140625" style="0" customWidth="1"/>
  </cols>
  <sheetData>
    <row r="1" spans="3:5" ht="30.75" thickBot="1">
      <c r="C1" s="12" t="s">
        <v>105</v>
      </c>
      <c r="D1" s="13"/>
      <c r="E1" s="75"/>
    </row>
    <row r="3" ht="23.25">
      <c r="C3" s="74" t="s">
        <v>264</v>
      </c>
    </row>
    <row r="6" ht="16.5" thickBot="1">
      <c r="C6" s="120" t="s">
        <v>59</v>
      </c>
    </row>
    <row r="7" spans="3:4" ht="13.5" thickBot="1">
      <c r="C7" s="85"/>
      <c r="D7" s="89" t="s">
        <v>59</v>
      </c>
    </row>
    <row r="8" spans="3:4" ht="13.5" thickBot="1">
      <c r="C8" s="86"/>
      <c r="D8" s="71">
        <v>2</v>
      </c>
    </row>
    <row r="9" spans="3:5" ht="24" customHeight="1" thickBot="1">
      <c r="C9" s="122" t="s">
        <v>74</v>
      </c>
      <c r="D9" s="70"/>
      <c r="E9" s="7" t="s">
        <v>285</v>
      </c>
    </row>
    <row r="10" spans="3:5" ht="25.5" customHeight="1" thickBot="1">
      <c r="C10" s="4" t="s">
        <v>13</v>
      </c>
      <c r="D10" s="70">
        <v>4</v>
      </c>
      <c r="E10" s="73"/>
    </row>
    <row r="11" spans="3:5" ht="13.5" thickBot="1">
      <c r="C11" s="87"/>
      <c r="D11" s="90" t="s">
        <v>80</v>
      </c>
      <c r="E11" s="72"/>
    </row>
    <row r="12" spans="3:5" ht="13.5" thickBot="1">
      <c r="C12" s="88"/>
      <c r="D12" s="72"/>
      <c r="E12" s="72"/>
    </row>
    <row r="13" spans="2:5" ht="15.75">
      <c r="B13" t="s">
        <v>20</v>
      </c>
      <c r="C13" s="121" t="s">
        <v>263</v>
      </c>
      <c r="D13" s="72"/>
      <c r="E13" s="72"/>
    </row>
    <row r="16" spans="3:6" ht="12.75">
      <c r="C16" s="3" t="s">
        <v>265</v>
      </c>
      <c r="D16" s="3" t="s">
        <v>74</v>
      </c>
      <c r="E16" s="132" t="s">
        <v>286</v>
      </c>
      <c r="F16" s="130" t="s">
        <v>137</v>
      </c>
    </row>
  </sheetData>
  <printOptions/>
  <pageMargins left="0.75" right="0.75" top="1.66" bottom="1" header="0.511811023" footer="0.19"/>
  <pageSetup horizontalDpi="600" verticalDpi="600"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C1" sqref="C1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18.57421875" style="0" customWidth="1"/>
    <col min="4" max="4" width="19.57421875" style="0" customWidth="1"/>
    <col min="5" max="5" width="18.140625" style="0" customWidth="1"/>
  </cols>
  <sheetData>
    <row r="1" spans="3:5" ht="30.75" thickBot="1">
      <c r="C1" s="12" t="s">
        <v>105</v>
      </c>
      <c r="D1" s="13"/>
      <c r="E1" s="75"/>
    </row>
    <row r="3" ht="23.25">
      <c r="C3" s="74" t="s">
        <v>267</v>
      </c>
    </row>
    <row r="6" ht="16.5" thickBot="1">
      <c r="C6" s="120" t="s">
        <v>95</v>
      </c>
    </row>
    <row r="7" spans="3:4" ht="13.5" thickBot="1">
      <c r="C7" s="85"/>
      <c r="D7" s="89" t="s">
        <v>266</v>
      </c>
    </row>
    <row r="8" spans="3:4" ht="13.5" thickBot="1">
      <c r="C8" s="86"/>
      <c r="D8" s="133">
        <v>0</v>
      </c>
    </row>
    <row r="9" spans="3:5" ht="24" customHeight="1" thickBot="1">
      <c r="C9" s="122" t="s">
        <v>266</v>
      </c>
      <c r="D9" s="70"/>
      <c r="E9" s="7" t="s">
        <v>81</v>
      </c>
    </row>
    <row r="10" spans="3:5" ht="25.5" customHeight="1" thickBot="1">
      <c r="C10" s="4" t="s">
        <v>48</v>
      </c>
      <c r="D10" s="70">
        <v>4</v>
      </c>
      <c r="E10" s="73"/>
    </row>
    <row r="11" spans="3:5" ht="13.5" thickBot="1">
      <c r="C11" s="87"/>
      <c r="D11" s="90" t="s">
        <v>81</v>
      </c>
      <c r="E11" s="72"/>
    </row>
    <row r="12" spans="3:5" ht="13.5" thickBot="1">
      <c r="C12" s="88"/>
      <c r="D12" s="72"/>
      <c r="E12" s="72"/>
    </row>
    <row r="13" spans="2:5" ht="15.75">
      <c r="B13" t="s">
        <v>20</v>
      </c>
      <c r="C13" s="121" t="s">
        <v>81</v>
      </c>
      <c r="D13" s="72"/>
      <c r="E13" s="72"/>
    </row>
    <row r="15" spans="4:6" ht="12.75">
      <c r="D15" s="89" t="s">
        <v>287</v>
      </c>
      <c r="E15" s="3" t="s">
        <v>48</v>
      </c>
      <c r="F15" s="131" t="s">
        <v>141</v>
      </c>
    </row>
    <row r="16" spans="3:6" ht="12.75">
      <c r="C16" s="3" t="s">
        <v>268</v>
      </c>
      <c r="D16" s="3"/>
      <c r="F16" s="77"/>
    </row>
  </sheetData>
  <printOptions/>
  <pageMargins left="0.75" right="0.75" top="1.66" bottom="1" header="0.511811023" footer="0.19"/>
  <pageSetup horizontalDpi="600" verticalDpi="6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C1" sqref="C1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18.57421875" style="0" customWidth="1"/>
    <col min="4" max="4" width="19.57421875" style="0" customWidth="1"/>
    <col min="5" max="5" width="18.140625" style="0" customWidth="1"/>
  </cols>
  <sheetData>
    <row r="1" spans="3:5" ht="30.75" thickBot="1">
      <c r="C1" s="12" t="s">
        <v>105</v>
      </c>
      <c r="D1" s="13"/>
      <c r="E1" s="75"/>
    </row>
    <row r="3" ht="23.25">
      <c r="C3" s="74" t="s">
        <v>269</v>
      </c>
    </row>
    <row r="6" ht="16.5" thickBot="1">
      <c r="C6" s="120" t="s">
        <v>43</v>
      </c>
    </row>
    <row r="7" spans="3:4" ht="13.5" thickBot="1">
      <c r="C7" s="85"/>
      <c r="D7" s="89" t="s">
        <v>68</v>
      </c>
    </row>
    <row r="8" spans="3:4" ht="13.5" thickBot="1">
      <c r="C8" s="86"/>
      <c r="D8" s="71">
        <v>4</v>
      </c>
    </row>
    <row r="9" spans="3:5" ht="24" customHeight="1" thickBot="1">
      <c r="C9" s="122" t="s">
        <v>68</v>
      </c>
      <c r="D9" s="70"/>
      <c r="E9" s="7" t="s">
        <v>68</v>
      </c>
    </row>
    <row r="10" spans="3:5" ht="25.5" customHeight="1" thickBot="1">
      <c r="C10" s="4" t="s">
        <v>115</v>
      </c>
      <c r="D10" s="70">
        <v>1</v>
      </c>
      <c r="E10" s="73"/>
    </row>
    <row r="11" spans="3:5" ht="13.5" thickBot="1">
      <c r="C11" s="87"/>
      <c r="D11" s="90" t="s">
        <v>42</v>
      </c>
      <c r="E11" s="72"/>
    </row>
    <row r="12" spans="3:5" ht="13.5" thickBot="1">
      <c r="C12" s="88"/>
      <c r="D12" s="72"/>
      <c r="E12" s="72"/>
    </row>
    <row r="13" spans="2:5" ht="15.75">
      <c r="B13" t="s">
        <v>20</v>
      </c>
      <c r="C13" s="121" t="s">
        <v>42</v>
      </c>
      <c r="D13" s="72"/>
      <c r="E13" s="72"/>
    </row>
    <row r="15" spans="5:6" ht="12.75">
      <c r="E15" s="3"/>
      <c r="F15" s="3"/>
    </row>
    <row r="16" spans="3:6" ht="12.75">
      <c r="C16" s="3" t="s">
        <v>270</v>
      </c>
      <c r="D16" s="7" t="s">
        <v>288</v>
      </c>
      <c r="E16" s="3" t="s">
        <v>115</v>
      </c>
      <c r="F16" s="129" t="s">
        <v>140</v>
      </c>
    </row>
  </sheetData>
  <printOptions/>
  <pageMargins left="0.75" right="0.75" top="1.66" bottom="1" header="0.511811023" footer="0.19"/>
  <pageSetup horizontalDpi="600" verticalDpi="600" orientation="landscape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C1" sqref="C1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12" t="s">
        <v>105</v>
      </c>
      <c r="D1" s="13"/>
      <c r="E1" s="75"/>
      <c r="F1" s="75"/>
    </row>
    <row r="3" ht="23.25">
      <c r="C3" s="74" t="s">
        <v>274</v>
      </c>
    </row>
    <row r="5" spans="2:6" ht="13.5" thickBot="1">
      <c r="B5" s="41"/>
      <c r="C5" s="123"/>
      <c r="D5" s="3"/>
      <c r="E5" s="3"/>
      <c r="F5" s="3"/>
    </row>
    <row r="6" spans="2:6" ht="15.75" customHeight="1" thickBot="1">
      <c r="B6" s="41"/>
      <c r="C6" s="124"/>
      <c r="D6" s="134" t="s">
        <v>38</v>
      </c>
      <c r="E6" s="135"/>
      <c r="F6" s="135"/>
    </row>
    <row r="7" spans="2:6" ht="15.75" customHeight="1" thickBot="1">
      <c r="B7" s="41"/>
      <c r="C7" s="123" t="s">
        <v>96</v>
      </c>
      <c r="D7" s="136"/>
      <c r="E7" s="135" t="s">
        <v>38</v>
      </c>
      <c r="F7" s="135"/>
    </row>
    <row r="8" spans="2:6" ht="15.75" customHeight="1" thickBot="1">
      <c r="B8" s="41"/>
      <c r="C8" s="124" t="s">
        <v>204</v>
      </c>
      <c r="D8" s="137" t="s">
        <v>96</v>
      </c>
      <c r="E8" s="138">
        <v>1</v>
      </c>
      <c r="F8" s="135"/>
    </row>
    <row r="9" spans="2:6" ht="15.75" customHeight="1" thickBot="1">
      <c r="B9" s="41"/>
      <c r="C9" s="125" t="s">
        <v>49</v>
      </c>
      <c r="D9" s="135"/>
      <c r="E9" s="136"/>
      <c r="F9" s="135" t="s">
        <v>49</v>
      </c>
    </row>
    <row r="10" spans="2:6" ht="15.75" customHeight="1" thickBot="1">
      <c r="B10" s="41"/>
      <c r="C10" s="124" t="s">
        <v>271</v>
      </c>
      <c r="D10" s="134" t="s">
        <v>289</v>
      </c>
      <c r="E10" s="136">
        <v>4</v>
      </c>
      <c r="F10" s="139"/>
    </row>
    <row r="11" spans="2:6" ht="15.75" customHeight="1" thickBot="1">
      <c r="B11" s="41"/>
      <c r="C11" s="123"/>
      <c r="D11" s="136"/>
      <c r="E11" s="137" t="s">
        <v>49</v>
      </c>
      <c r="F11" s="135"/>
    </row>
    <row r="12" spans="2:6" ht="15.75" customHeight="1" thickBot="1">
      <c r="B12" s="41"/>
      <c r="C12" s="124"/>
      <c r="D12" s="137" t="s">
        <v>108</v>
      </c>
      <c r="E12" s="140"/>
      <c r="F12" s="135"/>
    </row>
    <row r="13" ht="12.75" hidden="1"/>
    <row r="15" spans="3:7" ht="12.75">
      <c r="C15" s="135" t="s">
        <v>272</v>
      </c>
      <c r="D15" s="135"/>
      <c r="E15" s="135" t="s">
        <v>291</v>
      </c>
      <c r="F15" s="135"/>
      <c r="G15" s="141" t="s">
        <v>134</v>
      </c>
    </row>
    <row r="16" spans="3:7" ht="12.75">
      <c r="C16" s="135"/>
      <c r="D16" s="135"/>
      <c r="E16" s="135"/>
      <c r="F16" s="135"/>
      <c r="G16" s="135"/>
    </row>
    <row r="17" spans="3:7" ht="12.75">
      <c r="C17" s="135" t="s">
        <v>273</v>
      </c>
      <c r="D17" s="135"/>
      <c r="E17" s="135" t="s">
        <v>290</v>
      </c>
      <c r="F17" s="135"/>
      <c r="G17" s="141" t="s">
        <v>142</v>
      </c>
    </row>
  </sheetData>
  <printOptions/>
  <pageMargins left="0.17" right="0.16" top="1.83" bottom="0.58" header="0.77" footer="0.19"/>
  <pageSetup horizontalDpi="600" verticalDpi="600" orientation="landscape" paperSize="9" scale="1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2">
      <selection activeCell="L12" sqref="L12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12" t="s">
        <v>105</v>
      </c>
      <c r="D3" s="13"/>
      <c r="E3" s="14"/>
      <c r="F3" s="15"/>
      <c r="G3" s="15"/>
      <c r="H3" s="15"/>
      <c r="I3" s="15"/>
      <c r="J3" s="16"/>
      <c r="K3" s="16"/>
      <c r="L3" s="17"/>
    </row>
    <row r="4" ht="10.5" customHeight="1"/>
    <row r="5" spans="3:12" s="18" customFormat="1" ht="26.25" customHeight="1">
      <c r="C5" s="19" t="s">
        <v>20</v>
      </c>
      <c r="D5" s="20"/>
      <c r="E5" s="21" t="s">
        <v>202</v>
      </c>
      <c r="F5" s="22"/>
      <c r="G5" s="22"/>
      <c r="H5" s="22"/>
      <c r="I5" s="23" t="s">
        <v>19</v>
      </c>
      <c r="J5" s="22"/>
      <c r="K5" s="22"/>
      <c r="L5" s="24">
        <v>1</v>
      </c>
    </row>
    <row r="6" ht="9.75" customHeight="1" thickBot="1"/>
    <row r="7" spans="3:14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9" t="s">
        <v>21</v>
      </c>
      <c r="K7" s="30" t="s">
        <v>9</v>
      </c>
      <c r="L7" s="30" t="s">
        <v>10</v>
      </c>
      <c r="N7" s="31"/>
    </row>
    <row r="8" spans="3:12" s="32" customFormat="1" ht="24.75" customHeight="1" thickBot="1">
      <c r="C8" s="33">
        <v>1</v>
      </c>
      <c r="D8" s="34"/>
      <c r="E8" s="58" t="s">
        <v>41</v>
      </c>
      <c r="F8" s="35"/>
      <c r="G8" s="62" t="s">
        <v>135</v>
      </c>
      <c r="H8" s="62" t="s">
        <v>134</v>
      </c>
      <c r="I8" s="62" t="s">
        <v>134</v>
      </c>
      <c r="J8" s="64" t="s">
        <v>241</v>
      </c>
      <c r="K8" s="63" t="s">
        <v>242</v>
      </c>
      <c r="L8" s="36">
        <v>2</v>
      </c>
    </row>
    <row r="9" spans="3:15" s="32" customFormat="1" ht="24.75" customHeight="1" thickBot="1">
      <c r="C9" s="33">
        <v>2</v>
      </c>
      <c r="D9" s="34"/>
      <c r="E9" s="58" t="s">
        <v>12</v>
      </c>
      <c r="F9" s="62" t="s">
        <v>134</v>
      </c>
      <c r="G9" s="37"/>
      <c r="H9" s="62" t="s">
        <v>142</v>
      </c>
      <c r="I9" s="62" t="s">
        <v>142</v>
      </c>
      <c r="J9" s="64" t="s">
        <v>243</v>
      </c>
      <c r="K9" s="63" t="s">
        <v>238</v>
      </c>
      <c r="L9" s="36">
        <v>1</v>
      </c>
      <c r="M9"/>
      <c r="N9"/>
      <c r="O9"/>
    </row>
    <row r="10" spans="3:15" s="32" customFormat="1" ht="24.75" customHeight="1" thickBot="1">
      <c r="C10" s="33">
        <v>3</v>
      </c>
      <c r="D10" s="34"/>
      <c r="E10" s="58" t="s">
        <v>59</v>
      </c>
      <c r="F10" s="62" t="s">
        <v>135</v>
      </c>
      <c r="G10" s="62" t="s">
        <v>141</v>
      </c>
      <c r="H10" s="37"/>
      <c r="I10" s="62" t="s">
        <v>139</v>
      </c>
      <c r="J10" s="64" t="s">
        <v>244</v>
      </c>
      <c r="K10" s="63" t="s">
        <v>236</v>
      </c>
      <c r="L10" s="36">
        <v>3</v>
      </c>
      <c r="M10"/>
      <c r="N10"/>
      <c r="O10"/>
    </row>
    <row r="11" spans="3:15" s="32" customFormat="1" ht="24.75" customHeight="1" thickBot="1">
      <c r="C11" s="33">
        <v>4</v>
      </c>
      <c r="D11" s="34"/>
      <c r="E11" s="58" t="s">
        <v>13</v>
      </c>
      <c r="F11" s="62" t="s">
        <v>135</v>
      </c>
      <c r="G11" s="62" t="s">
        <v>141</v>
      </c>
      <c r="H11" s="62" t="s">
        <v>140</v>
      </c>
      <c r="I11" s="38"/>
      <c r="J11" s="64" t="s">
        <v>245</v>
      </c>
      <c r="K11" s="63" t="s">
        <v>240</v>
      </c>
      <c r="L11" s="36">
        <v>4</v>
      </c>
      <c r="M11"/>
      <c r="N11"/>
      <c r="O11"/>
    </row>
    <row r="13" spans="3:12" ht="12.75">
      <c r="C13"/>
      <c r="D13"/>
      <c r="E13" s="39"/>
      <c r="F13"/>
      <c r="G13" s="40"/>
      <c r="H13"/>
      <c r="K13"/>
      <c r="L13"/>
    </row>
    <row r="14" spans="1:12" ht="12.75">
      <c r="A14" s="41" t="s">
        <v>22</v>
      </c>
      <c r="B14" s="41"/>
      <c r="C14" s="41" t="s">
        <v>22</v>
      </c>
      <c r="D14" s="41"/>
      <c r="E14" s="39"/>
      <c r="F14"/>
      <c r="G14" s="40"/>
      <c r="H14"/>
      <c r="K14"/>
      <c r="L14"/>
    </row>
    <row r="15" spans="3:8" ht="12" customHeight="1">
      <c r="C15"/>
      <c r="D15"/>
      <c r="E15" s="39"/>
      <c r="F15"/>
      <c r="G15" s="40"/>
      <c r="H15"/>
    </row>
    <row r="16" spans="2:12" ht="12.75">
      <c r="B16" s="59" t="s">
        <v>7</v>
      </c>
      <c r="C16" s="42" t="s">
        <v>23</v>
      </c>
      <c r="D16" s="43"/>
      <c r="E16" s="44" t="str">
        <f>+E8</f>
        <v>Untermberg 2</v>
      </c>
      <c r="F16" s="45" t="s">
        <v>24</v>
      </c>
      <c r="G16" s="46" t="str">
        <f>+E11</f>
        <v>Großbottwar 2</v>
      </c>
      <c r="H16" s="47"/>
      <c r="I16" s="47"/>
      <c r="J16" s="48"/>
      <c r="L16" s="67" t="s">
        <v>134</v>
      </c>
    </row>
    <row r="17" spans="2:12" ht="12.75">
      <c r="B17" s="59" t="s">
        <v>6</v>
      </c>
      <c r="C17" s="49"/>
      <c r="D17" s="50"/>
      <c r="E17" s="44" t="str">
        <f>+E9</f>
        <v>Lienzingen</v>
      </c>
      <c r="F17" s="45" t="s">
        <v>24</v>
      </c>
      <c r="G17" s="51" t="str">
        <f>+E10</f>
        <v>Aldingen</v>
      </c>
      <c r="H17" s="47"/>
      <c r="I17" s="47"/>
      <c r="J17" s="48"/>
      <c r="L17" s="61" t="s">
        <v>142</v>
      </c>
    </row>
    <row r="18" spans="3:10" ht="12.75">
      <c r="C18"/>
      <c r="D18"/>
      <c r="E18" s="46"/>
      <c r="F18"/>
      <c r="G18" s="52"/>
      <c r="H18" s="53"/>
      <c r="I18" s="54"/>
      <c r="J18" s="54"/>
    </row>
    <row r="19" spans="2:12" ht="12.75">
      <c r="B19" s="59" t="s">
        <v>3</v>
      </c>
      <c r="C19" s="42" t="s">
        <v>25</v>
      </c>
      <c r="D19" s="43"/>
      <c r="E19" s="44" t="str">
        <f>+E8</f>
        <v>Untermberg 2</v>
      </c>
      <c r="F19" s="45" t="s">
        <v>24</v>
      </c>
      <c r="G19" s="51" t="str">
        <f>+E10</f>
        <v>Aldingen</v>
      </c>
      <c r="H19" s="47"/>
      <c r="I19" s="47"/>
      <c r="J19" s="48"/>
      <c r="L19" s="61" t="s">
        <v>134</v>
      </c>
    </row>
    <row r="20" spans="2:12" ht="12.75">
      <c r="B20" s="59" t="s">
        <v>29</v>
      </c>
      <c r="C20" s="49"/>
      <c r="D20" s="50"/>
      <c r="E20" s="44" t="str">
        <f>+E9</f>
        <v>Lienzingen</v>
      </c>
      <c r="F20" s="45" t="s">
        <v>24</v>
      </c>
      <c r="G20" s="51" t="str">
        <f>+E11</f>
        <v>Großbottwar 2</v>
      </c>
      <c r="H20" s="47"/>
      <c r="I20" s="47"/>
      <c r="J20" s="48"/>
      <c r="L20" s="61" t="s">
        <v>142</v>
      </c>
    </row>
    <row r="21" spans="5:10" ht="12.75">
      <c r="E21" s="46"/>
      <c r="G21" s="55"/>
      <c r="H21" s="54"/>
      <c r="I21" s="54"/>
      <c r="J21" s="54"/>
    </row>
    <row r="22" spans="2:12" ht="12.75">
      <c r="B22" s="59" t="s">
        <v>1</v>
      </c>
      <c r="C22" s="42" t="s">
        <v>26</v>
      </c>
      <c r="D22" s="43"/>
      <c r="E22" s="44" t="str">
        <f>+E8</f>
        <v>Untermberg 2</v>
      </c>
      <c r="F22" s="45" t="s">
        <v>24</v>
      </c>
      <c r="G22" s="51" t="str">
        <f>+E9</f>
        <v>Lienzingen</v>
      </c>
      <c r="H22" s="47"/>
      <c r="I22" s="47" t="s">
        <v>20</v>
      </c>
      <c r="J22" s="48"/>
      <c r="L22" s="61" t="s">
        <v>135</v>
      </c>
    </row>
    <row r="23" spans="2:12" ht="12.75">
      <c r="B23" s="59" t="s">
        <v>2</v>
      </c>
      <c r="C23" s="49"/>
      <c r="D23" s="50"/>
      <c r="E23" s="44" t="str">
        <f>+E10</f>
        <v>Aldingen</v>
      </c>
      <c r="F23" s="45" t="s">
        <v>24</v>
      </c>
      <c r="G23" s="51" t="str">
        <f>+E11</f>
        <v>Großbottwar 2</v>
      </c>
      <c r="H23" s="47"/>
      <c r="I23" s="47"/>
      <c r="J23" s="48"/>
      <c r="L23" s="61" t="s">
        <v>139</v>
      </c>
    </row>
    <row r="24" ht="12.75">
      <c r="E24" s="56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57" t="s">
        <v>27</v>
      </c>
      <c r="D36" s="57"/>
      <c r="E36" s="57"/>
      <c r="F36" s="57" t="s">
        <v>20</v>
      </c>
      <c r="G36" s="57"/>
      <c r="H36" s="57"/>
      <c r="I36" s="57"/>
      <c r="J36" s="57"/>
      <c r="K36" s="57" t="s">
        <v>28</v>
      </c>
      <c r="L36" s="57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B2">
      <selection activeCell="L12" sqref="L12"/>
    </sheetView>
  </sheetViews>
  <sheetFormatPr defaultColWidth="11.421875" defaultRowHeight="12.75"/>
  <cols>
    <col min="1" max="1" width="2.421875" style="0" hidden="1" customWidth="1"/>
    <col min="2" max="2" width="2.421875" style="0" customWidth="1"/>
    <col min="3" max="3" width="5.7109375" style="10" customWidth="1"/>
    <col min="4" max="4" width="2.421875" style="10" customWidth="1"/>
    <col min="5" max="5" width="21.57421875" style="11" customWidth="1"/>
    <col min="6" max="9" width="5.28125" style="1" customWidth="1"/>
    <col min="10" max="10" width="6.7109375" style="1" customWidth="1"/>
    <col min="11" max="11" width="6.00390625" style="1" customWidth="1"/>
    <col min="12" max="12" width="6.140625" style="1" customWidth="1"/>
  </cols>
  <sheetData>
    <row r="2" ht="6" customHeight="1" thickBot="1"/>
    <row r="3" spans="3:12" ht="31.5" customHeight="1" thickBot="1">
      <c r="C3" s="12" t="s">
        <v>105</v>
      </c>
      <c r="D3" s="13"/>
      <c r="E3" s="14"/>
      <c r="F3" s="15"/>
      <c r="G3" s="15"/>
      <c r="H3" s="15"/>
      <c r="I3" s="15"/>
      <c r="J3" s="16"/>
      <c r="K3" s="16"/>
      <c r="L3" s="17"/>
    </row>
    <row r="4" ht="10.5" customHeight="1"/>
    <row r="5" spans="3:12" s="18" customFormat="1" ht="26.25" customHeight="1">
      <c r="C5" s="19" t="s">
        <v>20</v>
      </c>
      <c r="D5" s="20"/>
      <c r="E5" s="21" t="s">
        <v>202</v>
      </c>
      <c r="F5" s="22"/>
      <c r="G5" s="22"/>
      <c r="H5" s="22"/>
      <c r="I5" s="23" t="s">
        <v>19</v>
      </c>
      <c r="J5" s="22"/>
      <c r="K5" s="22"/>
      <c r="L5" s="24">
        <v>2</v>
      </c>
    </row>
    <row r="6" ht="9.75" customHeight="1" thickBot="1"/>
    <row r="7" spans="3:14" s="25" customFormat="1" ht="66" customHeight="1" thickBot="1">
      <c r="C7" s="26"/>
      <c r="D7" s="26"/>
      <c r="E7" s="27"/>
      <c r="F7" s="28">
        <v>1</v>
      </c>
      <c r="G7" s="28">
        <v>2</v>
      </c>
      <c r="H7" s="28">
        <v>3</v>
      </c>
      <c r="I7" s="28">
        <v>4</v>
      </c>
      <c r="J7" s="29" t="s">
        <v>21</v>
      </c>
      <c r="K7" s="30" t="s">
        <v>9</v>
      </c>
      <c r="L7" s="30" t="s">
        <v>10</v>
      </c>
      <c r="N7" s="31"/>
    </row>
    <row r="8" spans="3:12" s="32" customFormat="1" ht="24.75" customHeight="1" thickBot="1">
      <c r="C8" s="33">
        <v>1</v>
      </c>
      <c r="D8" s="34"/>
      <c r="E8" s="58" t="s">
        <v>40</v>
      </c>
      <c r="F8" s="35"/>
      <c r="G8" s="62" t="s">
        <v>134</v>
      </c>
      <c r="H8" s="62" t="s">
        <v>141</v>
      </c>
      <c r="I8" s="62" t="s">
        <v>134</v>
      </c>
      <c r="J8" s="64" t="s">
        <v>233</v>
      </c>
      <c r="K8" s="63" t="s">
        <v>234</v>
      </c>
      <c r="L8" s="36">
        <v>2</v>
      </c>
    </row>
    <row r="9" spans="3:15" s="32" customFormat="1" ht="24.75" customHeight="1" thickBot="1">
      <c r="C9" s="33">
        <v>2</v>
      </c>
      <c r="D9" s="34"/>
      <c r="E9" s="58" t="s">
        <v>80</v>
      </c>
      <c r="F9" s="62" t="s">
        <v>135</v>
      </c>
      <c r="G9" s="37"/>
      <c r="H9" s="62" t="s">
        <v>141</v>
      </c>
      <c r="I9" s="62" t="s">
        <v>134</v>
      </c>
      <c r="J9" s="64" t="s">
        <v>235</v>
      </c>
      <c r="K9" s="63" t="s">
        <v>236</v>
      </c>
      <c r="L9" s="36">
        <v>3</v>
      </c>
      <c r="M9"/>
      <c r="N9"/>
      <c r="O9"/>
    </row>
    <row r="10" spans="3:15" s="32" customFormat="1" ht="24.75" customHeight="1" thickBot="1">
      <c r="C10" s="33">
        <v>3</v>
      </c>
      <c r="D10" s="34"/>
      <c r="E10" s="58" t="s">
        <v>0</v>
      </c>
      <c r="F10" s="62" t="s">
        <v>142</v>
      </c>
      <c r="G10" s="62" t="s">
        <v>142</v>
      </c>
      <c r="H10" s="37"/>
      <c r="I10" s="62" t="s">
        <v>138</v>
      </c>
      <c r="J10" s="119" t="s">
        <v>237</v>
      </c>
      <c r="K10" s="63" t="s">
        <v>238</v>
      </c>
      <c r="L10" s="36">
        <v>1</v>
      </c>
      <c r="M10"/>
      <c r="N10"/>
      <c r="O10"/>
    </row>
    <row r="11" spans="3:15" s="32" customFormat="1" ht="24.75" customHeight="1" thickBot="1">
      <c r="C11" s="33">
        <v>4</v>
      </c>
      <c r="D11" s="34"/>
      <c r="E11" s="107" t="s">
        <v>74</v>
      </c>
      <c r="F11" s="62" t="s">
        <v>135</v>
      </c>
      <c r="G11" s="62" t="s">
        <v>135</v>
      </c>
      <c r="H11" s="62" t="s">
        <v>137</v>
      </c>
      <c r="I11" s="38"/>
      <c r="J11" s="64" t="s">
        <v>239</v>
      </c>
      <c r="K11" s="63" t="s">
        <v>240</v>
      </c>
      <c r="L11" s="36">
        <v>4</v>
      </c>
      <c r="M11"/>
      <c r="N11"/>
      <c r="O11"/>
    </row>
    <row r="13" spans="3:12" ht="12.75">
      <c r="C13"/>
      <c r="D13"/>
      <c r="E13" s="39"/>
      <c r="F13"/>
      <c r="G13" s="40"/>
      <c r="H13"/>
      <c r="K13"/>
      <c r="L13"/>
    </row>
    <row r="14" spans="1:12" ht="12.75">
      <c r="A14" s="41" t="s">
        <v>22</v>
      </c>
      <c r="B14" s="41"/>
      <c r="C14" s="41" t="s">
        <v>22</v>
      </c>
      <c r="D14" s="41"/>
      <c r="E14" s="39"/>
      <c r="F14"/>
      <c r="G14" s="40"/>
      <c r="H14"/>
      <c r="K14"/>
      <c r="L14"/>
    </row>
    <row r="15" spans="3:8" ht="12" customHeight="1">
      <c r="C15"/>
      <c r="D15"/>
      <c r="E15" s="39"/>
      <c r="F15"/>
      <c r="G15" s="40"/>
      <c r="H15"/>
    </row>
    <row r="16" spans="2:12" ht="12.75">
      <c r="B16" s="59" t="s">
        <v>7</v>
      </c>
      <c r="C16" s="42" t="s">
        <v>23</v>
      </c>
      <c r="D16" s="43"/>
      <c r="E16" s="44" t="str">
        <f>+E8</f>
        <v>Untermberg 1</v>
      </c>
      <c r="F16" s="45" t="s">
        <v>24</v>
      </c>
      <c r="G16" s="46" t="str">
        <f>+E11</f>
        <v>Ötisheim-Erlenbach 1</v>
      </c>
      <c r="H16" s="47"/>
      <c r="I16" s="47"/>
      <c r="J16" s="48"/>
      <c r="L16" s="67" t="s">
        <v>134</v>
      </c>
    </row>
    <row r="17" spans="2:12" ht="12.75">
      <c r="B17" s="59" t="s">
        <v>6</v>
      </c>
      <c r="C17" s="49"/>
      <c r="D17" s="50"/>
      <c r="E17" s="44" t="str">
        <f>+E9</f>
        <v>Höpfigheim 1</v>
      </c>
      <c r="F17" s="45" t="s">
        <v>24</v>
      </c>
      <c r="G17" s="51" t="str">
        <f>+E10</f>
        <v>Großbottwar 1</v>
      </c>
      <c r="H17" s="47"/>
      <c r="I17" s="47"/>
      <c r="J17" s="48"/>
      <c r="L17" s="61" t="s">
        <v>141</v>
      </c>
    </row>
    <row r="18" spans="3:10" ht="12.75">
      <c r="C18"/>
      <c r="D18"/>
      <c r="E18" s="46"/>
      <c r="F18"/>
      <c r="G18" s="52"/>
      <c r="H18" s="53"/>
      <c r="I18" s="54"/>
      <c r="J18" s="54"/>
    </row>
    <row r="19" spans="2:12" ht="12.75">
      <c r="B19" s="59" t="s">
        <v>3</v>
      </c>
      <c r="C19" s="42" t="s">
        <v>25</v>
      </c>
      <c r="D19" s="43"/>
      <c r="E19" s="44" t="str">
        <f>+E8</f>
        <v>Untermberg 1</v>
      </c>
      <c r="F19" s="45" t="s">
        <v>24</v>
      </c>
      <c r="G19" s="51" t="str">
        <f>+E10</f>
        <v>Großbottwar 1</v>
      </c>
      <c r="H19" s="47"/>
      <c r="I19" s="47"/>
      <c r="J19" s="48"/>
      <c r="L19" s="61" t="s">
        <v>141</v>
      </c>
    </row>
    <row r="20" spans="2:12" ht="12.75">
      <c r="B20" s="59" t="s">
        <v>29</v>
      </c>
      <c r="C20" s="49"/>
      <c r="D20" s="50"/>
      <c r="E20" s="44" t="str">
        <f>+E9</f>
        <v>Höpfigheim 1</v>
      </c>
      <c r="F20" s="45" t="s">
        <v>24</v>
      </c>
      <c r="G20" s="51" t="str">
        <f>+E11</f>
        <v>Ötisheim-Erlenbach 1</v>
      </c>
      <c r="H20" s="47"/>
      <c r="I20" s="47"/>
      <c r="J20" s="48"/>
      <c r="L20" s="61" t="s">
        <v>134</v>
      </c>
    </row>
    <row r="21" spans="5:10" ht="12.75">
      <c r="E21" s="46"/>
      <c r="G21" s="55"/>
      <c r="H21" s="54"/>
      <c r="I21" s="54"/>
      <c r="J21" s="54"/>
    </row>
    <row r="22" spans="2:12" ht="12.75">
      <c r="B22" s="59" t="s">
        <v>1</v>
      </c>
      <c r="C22" s="42" t="s">
        <v>26</v>
      </c>
      <c r="D22" s="43"/>
      <c r="E22" s="44" t="str">
        <f>+E8</f>
        <v>Untermberg 1</v>
      </c>
      <c r="F22" s="45" t="s">
        <v>24</v>
      </c>
      <c r="G22" s="51" t="str">
        <f>+E9</f>
        <v>Höpfigheim 1</v>
      </c>
      <c r="H22" s="47"/>
      <c r="I22" s="47"/>
      <c r="J22" s="48"/>
      <c r="L22" s="61" t="s">
        <v>134</v>
      </c>
    </row>
    <row r="23" spans="2:12" ht="12.75">
      <c r="B23" s="59" t="s">
        <v>2</v>
      </c>
      <c r="C23" s="49"/>
      <c r="D23" s="50"/>
      <c r="E23" s="44" t="str">
        <f>+E10</f>
        <v>Großbottwar 1</v>
      </c>
      <c r="F23" s="45" t="s">
        <v>24</v>
      </c>
      <c r="G23" s="51" t="str">
        <f>+E11</f>
        <v>Ötisheim-Erlenbach 1</v>
      </c>
      <c r="H23" s="47"/>
      <c r="I23" s="47"/>
      <c r="J23" s="48"/>
      <c r="L23" s="61" t="s">
        <v>138</v>
      </c>
    </row>
    <row r="24" ht="12.75">
      <c r="E24" s="56"/>
    </row>
    <row r="34" spans="3:12" ht="12.75">
      <c r="C34"/>
      <c r="D34"/>
      <c r="E34"/>
      <c r="F34"/>
      <c r="G34"/>
      <c r="H34"/>
      <c r="I34"/>
      <c r="J34"/>
      <c r="K34"/>
      <c r="L34"/>
    </row>
    <row r="36" spans="3:12" ht="12.75">
      <c r="C36" s="57" t="s">
        <v>27</v>
      </c>
      <c r="D36" s="57"/>
      <c r="E36" s="57"/>
      <c r="F36" s="57" t="s">
        <v>20</v>
      </c>
      <c r="G36" s="57"/>
      <c r="H36" s="57"/>
      <c r="I36" s="57"/>
      <c r="J36" s="57"/>
      <c r="K36" s="57" t="s">
        <v>28</v>
      </c>
      <c r="L36" s="57"/>
    </row>
    <row r="39" ht="6" customHeight="1"/>
  </sheetData>
  <printOptions/>
  <pageMargins left="0.28" right="0.19" top="0.17" bottom="0.17" header="0.17" footer="0.17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Naeher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Kubelj</dc:creator>
  <cp:keywords/>
  <dc:description/>
  <cp:lastModifiedBy>kubelj</cp:lastModifiedBy>
  <cp:lastPrinted>2006-04-19T09:15:23Z</cp:lastPrinted>
  <dcterms:created xsi:type="dcterms:W3CDTF">2002-03-24T17:13:53Z</dcterms:created>
  <dcterms:modified xsi:type="dcterms:W3CDTF">2006-04-22T13:54:17Z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